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edo\OneDrive - COLEGIO DE POSTGRADUADOS\PRESUPUESTO\ORIGINAL\2023\"/>
    </mc:Choice>
  </mc:AlternateContent>
  <bookViews>
    <workbookView xWindow="0" yWindow="0" windowWidth="20490" windowHeight="7050" tabRatio="988" firstSheet="1" activeTab="1"/>
  </bookViews>
  <sheets>
    <sheet name="TECHO" sheetId="16" state="hidden" r:id="rId1"/>
    <sheet name="ANALITICO" sheetId="18" r:id="rId2"/>
    <sheet name="RESUMEN POR UBPP" sheetId="1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#N/A</definedName>
    <definedName name="\b">#N/A</definedName>
    <definedName name="_xlnm._FilterDatabase" localSheetId="1" hidden="1">ANALITICO!$A$2:$AH$1329</definedName>
    <definedName name="aaaaaaaaaaa" localSheetId="1">#REF!</definedName>
    <definedName name="aaaaaaaaaaa">#REF!</definedName>
    <definedName name="AAAAAAAAAAAAAAAAAAA" localSheetId="1">#REF!</definedName>
    <definedName name="AAAAAAAAAAAAAAAAAAA">#REF!</definedName>
    <definedName name="adfasdfasdf" localSheetId="1">#REF!</definedName>
    <definedName name="adfasdfasdf">#REF!</definedName>
    <definedName name="Admva">[1]Administrativa!$B$2:$I$59</definedName>
    <definedName name="_xlnm.Print_Area" localSheetId="0">TECHO!$C$1:$O$117</definedName>
    <definedName name="asddfe" localSheetId="1">#REF!</definedName>
    <definedName name="asddfe">#REF!</definedName>
    <definedName name="asr" localSheetId="1">#REF!</definedName>
    <definedName name="asr">#REF!</definedName>
    <definedName name="base04au" localSheetId="1">#REF!</definedName>
    <definedName name="base04au">#REF!</definedName>
    <definedName name="base05" localSheetId="1">#REF!</definedName>
    <definedName name="base05">#REF!</definedName>
    <definedName name="base05au" localSheetId="1">#REF!</definedName>
    <definedName name="base05au">#REF!</definedName>
    <definedName name="base2002" localSheetId="1">#REF!</definedName>
    <definedName name="base2002">#REF!</definedName>
    <definedName name="base2003orig" localSheetId="1">#REF!</definedName>
    <definedName name="base2003orig">#REF!</definedName>
    <definedName name="base2003origentidades" localSheetId="1">#REF!</definedName>
    <definedName name="base2003origentidades">#REF!</definedName>
    <definedName name="base2004" localSheetId="1">#REF!</definedName>
    <definedName name="base2004">#REF!</definedName>
    <definedName name="base2004entidades" localSheetId="1">#REF!</definedName>
    <definedName name="base2004entidades">#REF!</definedName>
    <definedName name="baseau" localSheetId="1">#REF!</definedName>
    <definedName name="baseau">#REF!</definedName>
    <definedName name="_xlnm.Database" localSheetId="1">#REF!</definedName>
    <definedName name="_xlnm.Database">#REF!</definedName>
    <definedName name="bbbbbbbbb" localSheetId="1">#REF!</definedName>
    <definedName name="bbbbbbbbb">#REF!</definedName>
    <definedName name="CAPITULOS">[2]Hoja3!$A$124:$B$132</definedName>
    <definedName name="CCCCCCC" localSheetId="1">#REF!</definedName>
    <definedName name="CCCCCCC">#REF!</definedName>
    <definedName name="claseco" localSheetId="1">#REF!</definedName>
    <definedName name="claseco">#REF!</definedName>
    <definedName name="CONCENTRADO" localSheetId="1">#REF!</definedName>
    <definedName name="CONCENTRADO">#REF!</definedName>
    <definedName name="contra">[3]Hoja1!$C$912:$C$914</definedName>
    <definedName name="CONTRATOS" localSheetId="1">#REF!</definedName>
    <definedName name="CONTRATOS">#REF!</definedName>
    <definedName name="copia_Clas_Func" localSheetId="1">[4]Clas_Fun!#REF!</definedName>
    <definedName name="copia_Clas_Func">[4]Clas_Fun!#REF!</definedName>
    <definedName name="COPS">[2]Hoja3!$A$606:$B$639</definedName>
    <definedName name="CORREGIDO" localSheetId="1">#REF!</definedName>
    <definedName name="CORREGIDO">#REF!</definedName>
    <definedName name="Criterios33" localSheetId="1">#REF!</definedName>
    <definedName name="Criterios33">#REF!</definedName>
    <definedName name="cuad" localSheetId="1">#REF!</definedName>
    <definedName name="cuad">#REF!</definedName>
    <definedName name="CUAD179" localSheetId="1">#REF!</definedName>
    <definedName name="CUAD179">#REF!</definedName>
    <definedName name="CUAD179A" localSheetId="1">#REF!</definedName>
    <definedName name="CUAD179A">#REF!</definedName>
    <definedName name="CUAD180" localSheetId="1">#REF!</definedName>
    <definedName name="CUAD180">#REF!</definedName>
    <definedName name="CUATROMIL">[5]Nombres_URS!$A$198:$A$234</definedName>
    <definedName name="D" localSheetId="1">#REF!</definedName>
    <definedName name="D">#REF!</definedName>
    <definedName name="Database" localSheetId="1">#REF!</definedName>
    <definedName name="Database">#REF!</definedName>
    <definedName name="dddd" localSheetId="1">#REF!</definedName>
    <definedName name="dddd">#REF!</definedName>
    <definedName name="DDDDDDDDDD" localSheetId="1">#REF!</definedName>
    <definedName name="DDDDDDDDDD">#REF!</definedName>
    <definedName name="DDDDDDDDFFFFFFFFF" localSheetId="1">#REF!</definedName>
    <definedName name="DDDDDDDDFFFFFFFFF">#REF!</definedName>
    <definedName name="ddees" localSheetId="1">#REF!</definedName>
    <definedName name="ddees">#REF!</definedName>
    <definedName name="delega">[3]Hoja1!$C$604:$C$635</definedName>
    <definedName name="dg">[6]Hoja1!$B$569:$H$685</definedName>
    <definedName name="DGSI" localSheetId="1">#REF!</definedName>
    <definedName name="DGSI">#REF!</definedName>
    <definedName name="dhdhdudbu" localSheetId="1">#REF!</definedName>
    <definedName name="dhdhdudbu">#REF!</definedName>
    <definedName name="diam">[3]Hoja1!$C$904:$C$908</definedName>
    <definedName name="directo" localSheetId="1">#REF!</definedName>
    <definedName name="directo">#REF!</definedName>
    <definedName name="directo03" localSheetId="1">#REF!</definedName>
    <definedName name="directo03">#REF!</definedName>
    <definedName name="directoc03" localSheetId="1">#REF!</definedName>
    <definedName name="directoc03">#REF!</definedName>
    <definedName name="directoppef" localSheetId="1">#REF!</definedName>
    <definedName name="directoppef">#REF!</definedName>
    <definedName name="dkdkdkdk" localSheetId="1">#REF!</definedName>
    <definedName name="dkdkdkdk">#REF!</definedName>
    <definedName name="DOSMIL">[7]Nombres_URS!$A$2:$A$67</definedName>
    <definedName name="ecpi" localSheetId="1">#REF!</definedName>
    <definedName name="ecpi">#REF!</definedName>
    <definedName name="ecpi03" localSheetId="1">#REF!</definedName>
    <definedName name="ecpi03">#REF!</definedName>
    <definedName name="ecpic03" localSheetId="1">#REF!</definedName>
    <definedName name="ecpic03">#REF!</definedName>
    <definedName name="ecpippef" localSheetId="1">#REF!</definedName>
    <definedName name="ecpippef">#REF!</definedName>
    <definedName name="entidades2002" localSheetId="1">#REF!</definedName>
    <definedName name="entidades2002">#REF!</definedName>
    <definedName name="entidadescierre2003" localSheetId="1">#REF!</definedName>
    <definedName name="entidadescierre2003">#REF!</definedName>
    <definedName name="EstatusFosp">[8]EstatusFosp!$C$3:$C$6</definedName>
    <definedName name="Excel_BuiltIn__FilterDatabase_1" localSheetId="1">#REF!</definedName>
    <definedName name="Excel_BuiltIn__FilterDatabase_1">#REF!</definedName>
    <definedName name="federalizado" localSheetId="1">#REF!</definedName>
    <definedName name="federalizado">#REF!</definedName>
    <definedName name="federalizado03" localSheetId="1">#REF!</definedName>
    <definedName name="federalizado03">#REF!</definedName>
    <definedName name="federalizadoc03" localSheetId="1">#REF!</definedName>
    <definedName name="federalizadoc03">#REF!</definedName>
    <definedName name="federalizadoppef" localSheetId="1">#REF!</definedName>
    <definedName name="federalizadoppef">#REF!</definedName>
    <definedName name="FFFFFFFFFFFFFFFFFF" localSheetId="1">#REF!</definedName>
    <definedName name="FFFFFFFFFFFFFFFFFF">#REF!</definedName>
    <definedName name="FRTGYH" localSheetId="1">#REF!</definedName>
    <definedName name="FRTGYH">#REF!</definedName>
    <definedName name="g" localSheetId="1">#REF!</definedName>
    <definedName name="g">#REF!</definedName>
    <definedName name="GRUPOS">[6]Hoja1!$B$687:$P$750</definedName>
    <definedName name="gttt" localSheetId="1">#REF!</definedName>
    <definedName name="gttt">#REF!</definedName>
    <definedName name="hola">'[9]2006'!$A$6:$CQ$7</definedName>
    <definedName name="Imprimir_área_IM" localSheetId="1">#REF!</definedName>
    <definedName name="Imprimir_área_IM">#REF!</definedName>
    <definedName name="indirecto">[10]Hoja1!$E$836</definedName>
    <definedName name="jdbgfydfydfy" localSheetId="1">#REF!</definedName>
    <definedName name="jdbgfydfydfy">#REF!</definedName>
    <definedName name="JIJIJIJIJI" localSheetId="1">#REF!</definedName>
    <definedName name="JIJIJIJIJI">#REF!</definedName>
    <definedName name="KKK" localSheetId="1">#REF!</definedName>
    <definedName name="KKK">#REF!</definedName>
    <definedName name="LOKOKOKOKO" localSheetId="1">#REF!</definedName>
    <definedName name="LOKOKOKOKO">#REF!</definedName>
    <definedName name="mifnbhfudvbdu" localSheetId="1">#REF!</definedName>
    <definedName name="mifnbhfudvbdu">#REF!</definedName>
    <definedName name="mily" localSheetId="1">#REF!</definedName>
    <definedName name="mily">#REF!</definedName>
    <definedName name="mirhkd" localSheetId="1">#REF!</definedName>
    <definedName name="mirhkd">#REF!</definedName>
    <definedName name="mookok" localSheetId="1">#REF!</definedName>
    <definedName name="mookok">#REF!</definedName>
    <definedName name="nfujfbnffbu" localSheetId="1">#REF!</definedName>
    <definedName name="nfujfbnffbu">#REF!</definedName>
    <definedName name="nnnnnnnnnnnnnnnnn" localSheetId="1">#REF!</definedName>
    <definedName name="nnnnnnnnnnnnnnnnn">#REF!</definedName>
    <definedName name="nnnnnnnnnnnnnnnnnnnnnnnnn" localSheetId="1">#REF!</definedName>
    <definedName name="nnnnnnnnnnnnnnnnnnnnnnnnn">#REF!</definedName>
    <definedName name="ñññññññññññññ" localSheetId="1">#REF!</definedName>
    <definedName name="ñññññññññññññ">#REF!</definedName>
    <definedName name="olis" localSheetId="1">#REF!</definedName>
    <definedName name="olis">#REF!</definedName>
    <definedName name="PARDICAScom">[6]Hoja1!$B$269:$B$565</definedName>
    <definedName name="PARTE" localSheetId="1">#REF!</definedName>
    <definedName name="PARTE">#REF!</definedName>
    <definedName name="PARTIDA">[2]Hoja3!$A$135:$B$603</definedName>
    <definedName name="partidaa" localSheetId="1">#REF!</definedName>
    <definedName name="partidaa">#REF!</definedName>
    <definedName name="PARTIDAS">[10]Hoja1!$B$5:$B$237</definedName>
    <definedName name="partidasformato1">[10]Hoja1!$B$269:$B$501</definedName>
    <definedName name="PERIODICIDAD">[11]Hoja2!$C$180:$C$187</definedName>
    <definedName name="ppppp" localSheetId="1">#REF!</definedName>
    <definedName name="ppppp">#REF!</definedName>
    <definedName name="PRESUPUESTARIO">[12]Hoja1!$C$241:$C$254</definedName>
    <definedName name="PRESUPUESTO_1997" localSheetId="1">#REF!</definedName>
    <definedName name="PRESUPUESTO_1997">#REF!</definedName>
    <definedName name="prioridad">[13]Nombres_URS!$B$266:$B$268</definedName>
    <definedName name="procedimientos">[13]Nombres_URS!$B$241:$B$243</definedName>
    <definedName name="PROGRAMA">[11]Hoja2!$B$158:$B$175</definedName>
    <definedName name="PROYECTOSESPECIALES">[13]Nombres_URS!$A$402:$A$698</definedName>
    <definedName name="ramoscierredos2003" localSheetId="1">#REF!</definedName>
    <definedName name="ramoscierredos2003">#REF!</definedName>
    <definedName name="ramoscierreuno2003" localSheetId="1">#REF!</definedName>
    <definedName name="ramoscierreuno2003">#REF!</definedName>
    <definedName name="ramosdos2002" localSheetId="1">#REF!</definedName>
    <definedName name="ramosdos2002">#REF!</definedName>
    <definedName name="ramosuno2002" localSheetId="1">#REF!</definedName>
    <definedName name="ramosuno2002">#REF!</definedName>
    <definedName name="res" localSheetId="1">#REF!</definedName>
    <definedName name="res">#REF!</definedName>
    <definedName name="RESTRINGIDA">[14]Hoja3!$A$747:$D$793</definedName>
    <definedName name="RRFTGTYYHH" localSheetId="1">#REF!</definedName>
    <definedName name="RRFTGTYYHH">#REF!</definedName>
    <definedName name="rrr" localSheetId="1">#REF!</definedName>
    <definedName name="rrr">#REF!</definedName>
    <definedName name="SDSDSDSDS" localSheetId="1">#REF!</definedName>
    <definedName name="SDSDSDSDS">#REF!</definedName>
    <definedName name="sdssesaa" localSheetId="1">#REF!</definedName>
    <definedName name="sdssesaa">#REF!</definedName>
    <definedName name="sfed" localSheetId="1">#REF!</definedName>
    <definedName name="sfed">#REF!</definedName>
    <definedName name="SINO">[3]Hoja1!$O$633:$O$634</definedName>
    <definedName name="SSSSSSSSSSSSSSSSSSSSSSS" localSheetId="1">#REF!</definedName>
    <definedName name="SSSSSSSSSSSSSSSSSSSSSSS">#REF!</definedName>
    <definedName name="SUB">[15]Caratula!$AH$4:$AW$20</definedName>
    <definedName name="syt" localSheetId="1">#REF!</definedName>
    <definedName name="syt">#REF!</definedName>
    <definedName name="sytc03" localSheetId="1">#REF!</definedName>
    <definedName name="sytc03">#REF!</definedName>
    <definedName name="sytppef" localSheetId="1">#REF!</definedName>
    <definedName name="sytppef">#REF!</definedName>
    <definedName name="TIT" localSheetId="1">#REF!</definedName>
    <definedName name="TIT">#REF!</definedName>
    <definedName name="_xlnm.Print_Titles" localSheetId="0">TECHO!$4:$5</definedName>
    <definedName name="TRESMIL">[16]Nombres_URS!$A$68:$A$197</definedName>
    <definedName name="TTTTTGGVBB" localSheetId="1">#REF!</definedName>
    <definedName name="TTTTTGGVBB">#REF!</definedName>
    <definedName name="UNIDADES">[17]Nombres_URS!$B$273:$B$389</definedName>
    <definedName name="URCOORD">[14]Hoja3!$A$3:$D$119</definedName>
    <definedName name="URIREDUCTIBLE">[14]Hoja3!$A$832:$D$949</definedName>
    <definedName name="URS">[18]CATALOGO!$A$3:$B$122</definedName>
    <definedName name="URS1AL4">[19]Nombres_URS!$A$2:$A$234</definedName>
    <definedName name="VAX">[3]Hoja1!$A$269:$A$565</definedName>
    <definedName name="vcorta" localSheetId="1">#REF!</definedName>
    <definedName name="vcorta">#REF!</definedName>
    <definedName name="w" localSheetId="1">#REF!</definedName>
    <definedName name="w">#REF!</definedName>
    <definedName name="WWWEERRFRT" localSheetId="1">#REF!</definedName>
    <definedName name="WWWEERRFRT">#REF!</definedName>
    <definedName name="x">[13]Nombres_URS!$E$129</definedName>
    <definedName name="XFDS" localSheetId="1">#REF!</definedName>
    <definedName name="XFDS">#REF!</definedName>
    <definedName name="XX" localSheetId="1">#REF!</definedName>
    <definedName name="XX">#REF!</definedName>
    <definedName name="YOO" localSheetId="1">#REF!</definedName>
    <definedName name="YOO">#REF!</definedName>
    <definedName name="YYYYYYYYYYYYYYYYYYYY" localSheetId="1">#REF!</definedName>
    <definedName name="YYYYYYYYYYYYYY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85" i="18" l="1"/>
  <c r="AB500" i="18" l="1"/>
  <c r="AA500" i="18"/>
  <c r="V579" i="18"/>
  <c r="Y579" i="18"/>
  <c r="AG1" i="18"/>
  <c r="AB51" i="18"/>
  <c r="AE51" i="18"/>
  <c r="Z652" i="18"/>
  <c r="W200" i="18"/>
  <c r="H497" i="18" l="1"/>
  <c r="AL1" i="18"/>
  <c r="B4" i="18"/>
  <c r="A4" i="18" s="1"/>
  <c r="J4" i="18" s="1"/>
  <c r="H4" i="18"/>
  <c r="I4" i="18"/>
  <c r="K4" i="18"/>
  <c r="L4" i="18"/>
  <c r="B5" i="18"/>
  <c r="A5" i="18" s="1"/>
  <c r="J5" i="18" s="1"/>
  <c r="H5" i="18"/>
  <c r="I5" i="18"/>
  <c r="K5" i="18"/>
  <c r="L5" i="18"/>
  <c r="B6" i="18"/>
  <c r="A6" i="18" s="1"/>
  <c r="J6" i="18" s="1"/>
  <c r="H6" i="18"/>
  <c r="I6" i="18"/>
  <c r="K6" i="18"/>
  <c r="L6" i="18"/>
  <c r="B7" i="18"/>
  <c r="A7" i="18" s="1"/>
  <c r="J7" i="18" s="1"/>
  <c r="H7" i="18"/>
  <c r="E7" i="18" s="1"/>
  <c r="I7" i="18"/>
  <c r="K7" i="18"/>
  <c r="L7" i="18"/>
  <c r="B8" i="18"/>
  <c r="A8" i="18" s="1"/>
  <c r="J8" i="18" s="1"/>
  <c r="H8" i="18"/>
  <c r="G8" i="18" s="1"/>
  <c r="I8" i="18"/>
  <c r="K8" i="18"/>
  <c r="L8" i="18"/>
  <c r="B9" i="18"/>
  <c r="A9" i="18" s="1"/>
  <c r="J9" i="18" s="1"/>
  <c r="H9" i="18"/>
  <c r="G9" i="18" s="1"/>
  <c r="I9" i="18"/>
  <c r="K9" i="18"/>
  <c r="L9" i="18"/>
  <c r="B10" i="18"/>
  <c r="A10" i="18" s="1"/>
  <c r="J10" i="18" s="1"/>
  <c r="H10" i="18"/>
  <c r="G10" i="18" s="1"/>
  <c r="I10" i="18"/>
  <c r="K10" i="18"/>
  <c r="L10" i="18"/>
  <c r="B11" i="18"/>
  <c r="A11" i="18" s="1"/>
  <c r="J11" i="18" s="1"/>
  <c r="H11" i="18"/>
  <c r="E11" i="18" s="1"/>
  <c r="I11" i="18"/>
  <c r="K11" i="18"/>
  <c r="L11" i="18"/>
  <c r="B12" i="18"/>
  <c r="A12" i="18" s="1"/>
  <c r="J12" i="18" s="1"/>
  <c r="H12" i="18"/>
  <c r="I12" i="18"/>
  <c r="K12" i="18"/>
  <c r="L12" i="18"/>
  <c r="B13" i="18"/>
  <c r="A13" i="18" s="1"/>
  <c r="J13" i="18" s="1"/>
  <c r="H13" i="18"/>
  <c r="D13" i="18" s="1"/>
  <c r="I13" i="18"/>
  <c r="K13" i="18"/>
  <c r="L13" i="18"/>
  <c r="B14" i="18"/>
  <c r="A14" i="18" s="1"/>
  <c r="J14" i="18" s="1"/>
  <c r="H14" i="18"/>
  <c r="I14" i="18"/>
  <c r="K14" i="18"/>
  <c r="L14" i="18"/>
  <c r="B15" i="18"/>
  <c r="A15" i="18" s="1"/>
  <c r="J15" i="18" s="1"/>
  <c r="H15" i="18"/>
  <c r="I15" i="18"/>
  <c r="K15" i="18"/>
  <c r="L15" i="18"/>
  <c r="B16" i="18"/>
  <c r="A16" i="18" s="1"/>
  <c r="J16" i="18" s="1"/>
  <c r="H16" i="18"/>
  <c r="E16" i="18" s="1"/>
  <c r="I16" i="18"/>
  <c r="K16" i="18"/>
  <c r="L16" i="18"/>
  <c r="B17" i="18"/>
  <c r="A17" i="18" s="1"/>
  <c r="J17" i="18" s="1"/>
  <c r="H17" i="18"/>
  <c r="I17" i="18"/>
  <c r="K17" i="18"/>
  <c r="L17" i="18"/>
  <c r="B18" i="18"/>
  <c r="A18" i="18" s="1"/>
  <c r="J18" i="18" s="1"/>
  <c r="H18" i="18"/>
  <c r="I18" i="18"/>
  <c r="K18" i="18"/>
  <c r="L18" i="18"/>
  <c r="B19" i="18"/>
  <c r="A19" i="18" s="1"/>
  <c r="J19" i="18" s="1"/>
  <c r="H19" i="18"/>
  <c r="I19" i="18"/>
  <c r="K19" i="18"/>
  <c r="L19" i="18"/>
  <c r="B20" i="18"/>
  <c r="A20" i="18" s="1"/>
  <c r="J20" i="18" s="1"/>
  <c r="H20" i="18"/>
  <c r="I20" i="18"/>
  <c r="K20" i="18"/>
  <c r="L20" i="18"/>
  <c r="B21" i="18"/>
  <c r="A21" i="18" s="1"/>
  <c r="J21" i="18" s="1"/>
  <c r="H21" i="18"/>
  <c r="G21" i="18" s="1"/>
  <c r="I21" i="18"/>
  <c r="K21" i="18"/>
  <c r="L21" i="18"/>
  <c r="B22" i="18"/>
  <c r="A22" i="18" s="1"/>
  <c r="J22" i="18" s="1"/>
  <c r="H22" i="18"/>
  <c r="I22" i="18"/>
  <c r="K22" i="18"/>
  <c r="L22" i="18"/>
  <c r="B23" i="18"/>
  <c r="A23" i="18" s="1"/>
  <c r="J23" i="18" s="1"/>
  <c r="H23" i="18"/>
  <c r="I23" i="18"/>
  <c r="K23" i="18"/>
  <c r="L23" i="18"/>
  <c r="B24" i="18"/>
  <c r="A24" i="18" s="1"/>
  <c r="J24" i="18" s="1"/>
  <c r="H24" i="18"/>
  <c r="G24" i="18" s="1"/>
  <c r="I24" i="18"/>
  <c r="K24" i="18"/>
  <c r="L24" i="18"/>
  <c r="B25" i="18"/>
  <c r="A25" i="18" s="1"/>
  <c r="J25" i="18" s="1"/>
  <c r="H25" i="18"/>
  <c r="G25" i="18" s="1"/>
  <c r="I25" i="18"/>
  <c r="K25" i="18"/>
  <c r="L25" i="18"/>
  <c r="B26" i="18"/>
  <c r="A26" i="18" s="1"/>
  <c r="J26" i="18" s="1"/>
  <c r="H26" i="18"/>
  <c r="F26" i="18" s="1"/>
  <c r="I26" i="18"/>
  <c r="K26" i="18"/>
  <c r="L26" i="18"/>
  <c r="B27" i="18"/>
  <c r="A27" i="18" s="1"/>
  <c r="J27" i="18" s="1"/>
  <c r="H27" i="18"/>
  <c r="F27" i="18" s="1"/>
  <c r="I27" i="18"/>
  <c r="K27" i="18"/>
  <c r="L27" i="18"/>
  <c r="B28" i="18"/>
  <c r="A28" i="18" s="1"/>
  <c r="J28" i="18" s="1"/>
  <c r="H28" i="18"/>
  <c r="G28" i="18" s="1"/>
  <c r="I28" i="18"/>
  <c r="K28" i="18"/>
  <c r="L28" i="18"/>
  <c r="B29" i="18"/>
  <c r="A29" i="18" s="1"/>
  <c r="J29" i="18" s="1"/>
  <c r="H29" i="18"/>
  <c r="I29" i="18"/>
  <c r="K29" i="18"/>
  <c r="L29" i="18"/>
  <c r="B30" i="18"/>
  <c r="A30" i="18" s="1"/>
  <c r="J30" i="18" s="1"/>
  <c r="H30" i="18"/>
  <c r="I30" i="18"/>
  <c r="K30" i="18"/>
  <c r="L30" i="18"/>
  <c r="B31" i="18"/>
  <c r="A31" i="18" s="1"/>
  <c r="J31" i="18" s="1"/>
  <c r="H31" i="18"/>
  <c r="E31" i="18" s="1"/>
  <c r="I31" i="18"/>
  <c r="K31" i="18"/>
  <c r="L31" i="18"/>
  <c r="B32" i="18"/>
  <c r="A32" i="18" s="1"/>
  <c r="J32" i="18" s="1"/>
  <c r="H32" i="18"/>
  <c r="G32" i="18" s="1"/>
  <c r="I32" i="18"/>
  <c r="K32" i="18"/>
  <c r="L32" i="18"/>
  <c r="B33" i="18"/>
  <c r="A33" i="18" s="1"/>
  <c r="J33" i="18" s="1"/>
  <c r="H33" i="18"/>
  <c r="G33" i="18" s="1"/>
  <c r="I33" i="18"/>
  <c r="K33" i="18"/>
  <c r="L33" i="18"/>
  <c r="B34" i="18"/>
  <c r="A34" i="18" s="1"/>
  <c r="J34" i="18" s="1"/>
  <c r="H34" i="18"/>
  <c r="I34" i="18"/>
  <c r="K34" i="18"/>
  <c r="L34" i="18"/>
  <c r="B35" i="18"/>
  <c r="A35" i="18" s="1"/>
  <c r="J35" i="18" s="1"/>
  <c r="H35" i="18"/>
  <c r="I35" i="18"/>
  <c r="K35" i="18"/>
  <c r="L35" i="18"/>
  <c r="B36" i="18"/>
  <c r="A36" i="18" s="1"/>
  <c r="J36" i="18" s="1"/>
  <c r="H36" i="18"/>
  <c r="D36" i="18" s="1"/>
  <c r="I36" i="18"/>
  <c r="K36" i="18"/>
  <c r="L36" i="18"/>
  <c r="B37" i="18"/>
  <c r="A37" i="18" s="1"/>
  <c r="J37" i="18" s="1"/>
  <c r="H37" i="18"/>
  <c r="G37" i="18" s="1"/>
  <c r="I37" i="18"/>
  <c r="K37" i="18"/>
  <c r="L37" i="18"/>
  <c r="B38" i="18"/>
  <c r="A38" i="18" s="1"/>
  <c r="J38" i="18" s="1"/>
  <c r="H38" i="18"/>
  <c r="I38" i="18"/>
  <c r="K38" i="18"/>
  <c r="L38" i="18"/>
  <c r="B39" i="18"/>
  <c r="A39" i="18" s="1"/>
  <c r="J39" i="18" s="1"/>
  <c r="H39" i="18"/>
  <c r="E39" i="18" s="1"/>
  <c r="I39" i="18"/>
  <c r="K39" i="18"/>
  <c r="L39" i="18"/>
  <c r="B40" i="18"/>
  <c r="A40" i="18" s="1"/>
  <c r="J40" i="18" s="1"/>
  <c r="H40" i="18"/>
  <c r="I40" i="18"/>
  <c r="K40" i="18"/>
  <c r="L40" i="18"/>
  <c r="B41" i="18"/>
  <c r="A41" i="18" s="1"/>
  <c r="J41" i="18" s="1"/>
  <c r="H41" i="18"/>
  <c r="I41" i="18"/>
  <c r="K41" i="18"/>
  <c r="L41" i="18"/>
  <c r="B42" i="18"/>
  <c r="A42" i="18" s="1"/>
  <c r="J42" i="18" s="1"/>
  <c r="H42" i="18"/>
  <c r="D42" i="18" s="1"/>
  <c r="I42" i="18"/>
  <c r="K42" i="18"/>
  <c r="L42" i="18"/>
  <c r="B43" i="18"/>
  <c r="A43" i="18" s="1"/>
  <c r="J43" i="18" s="1"/>
  <c r="H43" i="18"/>
  <c r="F43" i="18" s="1"/>
  <c r="I43" i="18"/>
  <c r="K43" i="18"/>
  <c r="L43" i="18"/>
  <c r="B44" i="18"/>
  <c r="A44" i="18" s="1"/>
  <c r="J44" i="18" s="1"/>
  <c r="H44" i="18"/>
  <c r="G44" i="18" s="1"/>
  <c r="I44" i="18"/>
  <c r="K44" i="18"/>
  <c r="L44" i="18"/>
  <c r="B45" i="18"/>
  <c r="A45" i="18" s="1"/>
  <c r="J45" i="18" s="1"/>
  <c r="H45" i="18"/>
  <c r="G45" i="18" s="1"/>
  <c r="I45" i="18"/>
  <c r="K45" i="18"/>
  <c r="L45" i="18"/>
  <c r="B46" i="18"/>
  <c r="A46" i="18" s="1"/>
  <c r="J46" i="18" s="1"/>
  <c r="H46" i="18"/>
  <c r="I46" i="18"/>
  <c r="K46" i="18"/>
  <c r="L46" i="18"/>
  <c r="B47" i="18"/>
  <c r="A47" i="18" s="1"/>
  <c r="J47" i="18" s="1"/>
  <c r="H47" i="18"/>
  <c r="F47" i="18" s="1"/>
  <c r="I47" i="18"/>
  <c r="K47" i="18"/>
  <c r="L47" i="18"/>
  <c r="B48" i="18"/>
  <c r="A48" i="18" s="1"/>
  <c r="J48" i="18" s="1"/>
  <c r="H48" i="18"/>
  <c r="G48" i="18" s="1"/>
  <c r="I48" i="18"/>
  <c r="K48" i="18"/>
  <c r="L48" i="18"/>
  <c r="B49" i="18"/>
  <c r="A49" i="18" s="1"/>
  <c r="J49" i="18" s="1"/>
  <c r="H49" i="18"/>
  <c r="G49" i="18" s="1"/>
  <c r="I49" i="18"/>
  <c r="K49" i="18"/>
  <c r="L49" i="18"/>
  <c r="B50" i="18"/>
  <c r="A50" i="18" s="1"/>
  <c r="J50" i="18" s="1"/>
  <c r="H50" i="18"/>
  <c r="E50" i="18" s="1"/>
  <c r="I50" i="18"/>
  <c r="K50" i="18"/>
  <c r="L50" i="18"/>
  <c r="B51" i="18"/>
  <c r="A51" i="18" s="1"/>
  <c r="J51" i="18" s="1"/>
  <c r="H51" i="18"/>
  <c r="I51" i="18"/>
  <c r="K51" i="18"/>
  <c r="L51" i="18"/>
  <c r="B52" i="18"/>
  <c r="A52" i="18" s="1"/>
  <c r="J52" i="18" s="1"/>
  <c r="H52" i="18"/>
  <c r="G52" i="18" s="1"/>
  <c r="I52" i="18"/>
  <c r="K52" i="18"/>
  <c r="L52" i="18"/>
  <c r="B53" i="18"/>
  <c r="A53" i="18" s="1"/>
  <c r="J53" i="18" s="1"/>
  <c r="H53" i="18"/>
  <c r="I53" i="18"/>
  <c r="K53" i="18"/>
  <c r="L53" i="18"/>
  <c r="B54" i="18"/>
  <c r="A54" i="18" s="1"/>
  <c r="J54" i="18" s="1"/>
  <c r="H54" i="18"/>
  <c r="G54" i="18" s="1"/>
  <c r="I54" i="18"/>
  <c r="K54" i="18"/>
  <c r="L54" i="18"/>
  <c r="B55" i="18"/>
  <c r="A55" i="18" s="1"/>
  <c r="J55" i="18" s="1"/>
  <c r="H55" i="18"/>
  <c r="F55" i="18" s="1"/>
  <c r="I55" i="18"/>
  <c r="K55" i="18"/>
  <c r="L55" i="18"/>
  <c r="B56" i="18"/>
  <c r="A56" i="18" s="1"/>
  <c r="J56" i="18" s="1"/>
  <c r="H56" i="18"/>
  <c r="I56" i="18"/>
  <c r="K56" i="18"/>
  <c r="L56" i="18"/>
  <c r="B57" i="18"/>
  <c r="A57" i="18" s="1"/>
  <c r="J57" i="18" s="1"/>
  <c r="H57" i="18"/>
  <c r="F57" i="18" s="1"/>
  <c r="I57" i="18"/>
  <c r="K57" i="18"/>
  <c r="L57" i="18"/>
  <c r="B58" i="18"/>
  <c r="A58" i="18" s="1"/>
  <c r="J58" i="18" s="1"/>
  <c r="H58" i="18"/>
  <c r="I58" i="18"/>
  <c r="K58" i="18"/>
  <c r="L58" i="18"/>
  <c r="B59" i="18"/>
  <c r="A59" i="18" s="1"/>
  <c r="J59" i="18" s="1"/>
  <c r="H59" i="18"/>
  <c r="D59" i="18" s="1"/>
  <c r="I59" i="18"/>
  <c r="K59" i="18"/>
  <c r="L59" i="18"/>
  <c r="B60" i="18"/>
  <c r="A60" i="18" s="1"/>
  <c r="J60" i="18" s="1"/>
  <c r="H60" i="18"/>
  <c r="I60" i="18"/>
  <c r="K60" i="18"/>
  <c r="L60" i="18"/>
  <c r="B61" i="18"/>
  <c r="A61" i="18" s="1"/>
  <c r="J61" i="18" s="1"/>
  <c r="H61" i="18"/>
  <c r="F61" i="18" s="1"/>
  <c r="I61" i="18"/>
  <c r="K61" i="18"/>
  <c r="L61" i="18"/>
  <c r="B62" i="18"/>
  <c r="A62" i="18" s="1"/>
  <c r="J62" i="18" s="1"/>
  <c r="H62" i="18"/>
  <c r="I62" i="18"/>
  <c r="K62" i="18"/>
  <c r="L62" i="18"/>
  <c r="B63" i="18"/>
  <c r="A63" i="18" s="1"/>
  <c r="J63" i="18" s="1"/>
  <c r="H63" i="18"/>
  <c r="F63" i="18" s="1"/>
  <c r="I63" i="18"/>
  <c r="K63" i="18"/>
  <c r="L63" i="18"/>
  <c r="B64" i="18"/>
  <c r="A64" i="18" s="1"/>
  <c r="J64" i="18" s="1"/>
  <c r="H64" i="18"/>
  <c r="G64" i="18" s="1"/>
  <c r="I64" i="18"/>
  <c r="K64" i="18"/>
  <c r="L64" i="18"/>
  <c r="B65" i="18"/>
  <c r="A65" i="18" s="1"/>
  <c r="J65" i="18" s="1"/>
  <c r="H65" i="18"/>
  <c r="I65" i="18"/>
  <c r="K65" i="18"/>
  <c r="L65" i="18"/>
  <c r="B66" i="18"/>
  <c r="A66" i="18" s="1"/>
  <c r="J66" i="18" s="1"/>
  <c r="H66" i="18"/>
  <c r="D66" i="18" s="1"/>
  <c r="I66" i="18"/>
  <c r="K66" i="18"/>
  <c r="L66" i="18"/>
  <c r="B67" i="18"/>
  <c r="A67" i="18" s="1"/>
  <c r="J67" i="18" s="1"/>
  <c r="H67" i="18"/>
  <c r="D67" i="18" s="1"/>
  <c r="I67" i="18"/>
  <c r="K67" i="18"/>
  <c r="L67" i="18"/>
  <c r="B68" i="18"/>
  <c r="A68" i="18" s="1"/>
  <c r="J68" i="18" s="1"/>
  <c r="H68" i="18"/>
  <c r="G68" i="18" s="1"/>
  <c r="I68" i="18"/>
  <c r="K68" i="18"/>
  <c r="L68" i="18"/>
  <c r="B69" i="18"/>
  <c r="A69" i="18" s="1"/>
  <c r="J69" i="18" s="1"/>
  <c r="H69" i="18"/>
  <c r="G69" i="18" s="1"/>
  <c r="I69" i="18"/>
  <c r="K69" i="18"/>
  <c r="L69" i="18"/>
  <c r="B70" i="18"/>
  <c r="A70" i="18" s="1"/>
  <c r="J70" i="18" s="1"/>
  <c r="H70" i="18"/>
  <c r="I70" i="18"/>
  <c r="K70" i="18"/>
  <c r="L70" i="18"/>
  <c r="B71" i="18"/>
  <c r="A71" i="18" s="1"/>
  <c r="J71" i="18" s="1"/>
  <c r="H71" i="18"/>
  <c r="I71" i="18"/>
  <c r="K71" i="18"/>
  <c r="L71" i="18"/>
  <c r="B72" i="18"/>
  <c r="A72" i="18" s="1"/>
  <c r="J72" i="18" s="1"/>
  <c r="H72" i="18"/>
  <c r="F72" i="18" s="1"/>
  <c r="I72" i="18"/>
  <c r="K72" i="18"/>
  <c r="L72" i="18"/>
  <c r="B73" i="18"/>
  <c r="A73" i="18" s="1"/>
  <c r="J73" i="18" s="1"/>
  <c r="H73" i="18"/>
  <c r="I73" i="18"/>
  <c r="K73" i="18"/>
  <c r="L73" i="18"/>
  <c r="B74" i="18"/>
  <c r="A74" i="18" s="1"/>
  <c r="J74" i="18" s="1"/>
  <c r="H74" i="18"/>
  <c r="E74" i="18" s="1"/>
  <c r="I74" i="18"/>
  <c r="K74" i="18"/>
  <c r="L74" i="18"/>
  <c r="B75" i="18"/>
  <c r="A75" i="18" s="1"/>
  <c r="J75" i="18" s="1"/>
  <c r="H75" i="18"/>
  <c r="F75" i="18" s="1"/>
  <c r="I75" i="18"/>
  <c r="K75" i="18"/>
  <c r="L75" i="18"/>
  <c r="B76" i="18"/>
  <c r="A76" i="18" s="1"/>
  <c r="J76" i="18" s="1"/>
  <c r="H76" i="18"/>
  <c r="E76" i="18" s="1"/>
  <c r="I76" i="18"/>
  <c r="K76" i="18"/>
  <c r="L76" i="18"/>
  <c r="B77" i="18"/>
  <c r="A77" i="18" s="1"/>
  <c r="J77" i="18" s="1"/>
  <c r="H77" i="18"/>
  <c r="I77" i="18"/>
  <c r="K77" i="18"/>
  <c r="L77" i="18"/>
  <c r="B78" i="18"/>
  <c r="A78" i="18" s="1"/>
  <c r="J78" i="18" s="1"/>
  <c r="H78" i="18"/>
  <c r="E78" i="18" s="1"/>
  <c r="I78" i="18"/>
  <c r="K78" i="18"/>
  <c r="L78" i="18"/>
  <c r="B79" i="18"/>
  <c r="A79" i="18" s="1"/>
  <c r="J79" i="18" s="1"/>
  <c r="H79" i="18"/>
  <c r="I79" i="18"/>
  <c r="K79" i="18"/>
  <c r="L79" i="18"/>
  <c r="B80" i="18"/>
  <c r="A80" i="18" s="1"/>
  <c r="J80" i="18" s="1"/>
  <c r="H80" i="18"/>
  <c r="F80" i="18" s="1"/>
  <c r="I80" i="18"/>
  <c r="K80" i="18"/>
  <c r="L80" i="18"/>
  <c r="B81" i="18"/>
  <c r="A81" i="18" s="1"/>
  <c r="J81" i="18" s="1"/>
  <c r="H81" i="18"/>
  <c r="E81" i="18" s="1"/>
  <c r="I81" i="18"/>
  <c r="K81" i="18"/>
  <c r="L81" i="18"/>
  <c r="B82" i="18"/>
  <c r="A82" i="18" s="1"/>
  <c r="J82" i="18" s="1"/>
  <c r="H82" i="18"/>
  <c r="E82" i="18" s="1"/>
  <c r="I82" i="18"/>
  <c r="K82" i="18"/>
  <c r="L82" i="18"/>
  <c r="B83" i="18"/>
  <c r="A83" i="18" s="1"/>
  <c r="J83" i="18" s="1"/>
  <c r="H83" i="18"/>
  <c r="G83" i="18" s="1"/>
  <c r="I83" i="18"/>
  <c r="K83" i="18"/>
  <c r="L83" i="18"/>
  <c r="B84" i="18"/>
  <c r="A84" i="18" s="1"/>
  <c r="J84" i="18" s="1"/>
  <c r="H84" i="18"/>
  <c r="I84" i="18"/>
  <c r="K84" i="18"/>
  <c r="L84" i="18"/>
  <c r="B85" i="18"/>
  <c r="A85" i="18" s="1"/>
  <c r="J85" i="18" s="1"/>
  <c r="H85" i="18"/>
  <c r="E85" i="18" s="1"/>
  <c r="I85" i="18"/>
  <c r="K85" i="18"/>
  <c r="L85" i="18"/>
  <c r="B86" i="18"/>
  <c r="A86" i="18" s="1"/>
  <c r="J86" i="18" s="1"/>
  <c r="H86" i="18"/>
  <c r="E86" i="18" s="1"/>
  <c r="I86" i="18"/>
  <c r="K86" i="18"/>
  <c r="L86" i="18"/>
  <c r="B87" i="18"/>
  <c r="A87" i="18" s="1"/>
  <c r="J87" i="18" s="1"/>
  <c r="H87" i="18"/>
  <c r="F87" i="18" s="1"/>
  <c r="I87" i="18"/>
  <c r="K87" i="18"/>
  <c r="L87" i="18"/>
  <c r="B88" i="18"/>
  <c r="A88" i="18" s="1"/>
  <c r="J88" i="18" s="1"/>
  <c r="H88" i="18"/>
  <c r="E88" i="18" s="1"/>
  <c r="I88" i="18"/>
  <c r="K88" i="18"/>
  <c r="L88" i="18"/>
  <c r="B89" i="18"/>
  <c r="A89" i="18" s="1"/>
  <c r="J89" i="18" s="1"/>
  <c r="H89" i="18"/>
  <c r="G89" i="18" s="1"/>
  <c r="I89" i="18"/>
  <c r="K89" i="18"/>
  <c r="L89" i="18"/>
  <c r="B90" i="18"/>
  <c r="A90" i="18" s="1"/>
  <c r="J90" i="18" s="1"/>
  <c r="H90" i="18"/>
  <c r="E90" i="18" s="1"/>
  <c r="I90" i="18"/>
  <c r="K90" i="18"/>
  <c r="L90" i="18"/>
  <c r="B91" i="18"/>
  <c r="A91" i="18" s="1"/>
  <c r="J91" i="18" s="1"/>
  <c r="H91" i="18"/>
  <c r="I91" i="18"/>
  <c r="K91" i="18"/>
  <c r="L91" i="18"/>
  <c r="B92" i="18"/>
  <c r="A92" i="18" s="1"/>
  <c r="J92" i="18" s="1"/>
  <c r="H92" i="18"/>
  <c r="G92" i="18" s="1"/>
  <c r="I92" i="18"/>
  <c r="K92" i="18"/>
  <c r="L92" i="18"/>
  <c r="B93" i="18"/>
  <c r="A93" i="18" s="1"/>
  <c r="J93" i="18" s="1"/>
  <c r="H93" i="18"/>
  <c r="I93" i="18"/>
  <c r="K93" i="18"/>
  <c r="L93" i="18"/>
  <c r="B94" i="18"/>
  <c r="A94" i="18" s="1"/>
  <c r="J94" i="18" s="1"/>
  <c r="H94" i="18"/>
  <c r="I94" i="18"/>
  <c r="K94" i="18"/>
  <c r="L94" i="18"/>
  <c r="B95" i="18"/>
  <c r="A95" i="18" s="1"/>
  <c r="J95" i="18" s="1"/>
  <c r="H95" i="18"/>
  <c r="I95" i="18"/>
  <c r="K95" i="18"/>
  <c r="L95" i="18"/>
  <c r="B96" i="18"/>
  <c r="A96" i="18" s="1"/>
  <c r="J96" i="18" s="1"/>
  <c r="H96" i="18"/>
  <c r="I96" i="18"/>
  <c r="K96" i="18"/>
  <c r="L96" i="18"/>
  <c r="B97" i="18"/>
  <c r="A97" i="18" s="1"/>
  <c r="J97" i="18" s="1"/>
  <c r="H97" i="18"/>
  <c r="E97" i="18" s="1"/>
  <c r="I97" i="18"/>
  <c r="K97" i="18"/>
  <c r="L97" i="18"/>
  <c r="B98" i="18"/>
  <c r="A98" i="18" s="1"/>
  <c r="J98" i="18" s="1"/>
  <c r="H98" i="18"/>
  <c r="F98" i="18" s="1"/>
  <c r="I98" i="18"/>
  <c r="K98" i="18"/>
  <c r="L98" i="18"/>
  <c r="B99" i="18"/>
  <c r="A99" i="18" s="1"/>
  <c r="J99" i="18" s="1"/>
  <c r="H99" i="18"/>
  <c r="D99" i="18" s="1"/>
  <c r="I99" i="18"/>
  <c r="K99" i="18"/>
  <c r="L99" i="18"/>
  <c r="B100" i="18"/>
  <c r="A100" i="18" s="1"/>
  <c r="J100" i="18" s="1"/>
  <c r="H100" i="18"/>
  <c r="I100" i="18"/>
  <c r="K100" i="18"/>
  <c r="L100" i="18"/>
  <c r="B101" i="18"/>
  <c r="A101" i="18" s="1"/>
  <c r="J101" i="18" s="1"/>
  <c r="H101" i="18"/>
  <c r="I101" i="18"/>
  <c r="K101" i="18"/>
  <c r="L101" i="18"/>
  <c r="B102" i="18"/>
  <c r="A102" i="18" s="1"/>
  <c r="J102" i="18" s="1"/>
  <c r="H102" i="18"/>
  <c r="I102" i="18"/>
  <c r="K102" i="18"/>
  <c r="L102" i="18"/>
  <c r="B103" i="18"/>
  <c r="A103" i="18" s="1"/>
  <c r="J103" i="18" s="1"/>
  <c r="H103" i="18"/>
  <c r="I103" i="18"/>
  <c r="K103" i="18"/>
  <c r="L103" i="18"/>
  <c r="B104" i="18"/>
  <c r="A104" i="18" s="1"/>
  <c r="J104" i="18" s="1"/>
  <c r="H104" i="18"/>
  <c r="F104" i="18" s="1"/>
  <c r="I104" i="18"/>
  <c r="K104" i="18"/>
  <c r="L104" i="18"/>
  <c r="B105" i="18"/>
  <c r="A105" i="18" s="1"/>
  <c r="J105" i="18" s="1"/>
  <c r="H105" i="18"/>
  <c r="G105" i="18" s="1"/>
  <c r="I105" i="18"/>
  <c r="K105" i="18"/>
  <c r="L105" i="18"/>
  <c r="B106" i="18"/>
  <c r="A106" i="18" s="1"/>
  <c r="J106" i="18" s="1"/>
  <c r="H106" i="18"/>
  <c r="F106" i="18" s="1"/>
  <c r="I106" i="18"/>
  <c r="K106" i="18"/>
  <c r="L106" i="18"/>
  <c r="B107" i="18"/>
  <c r="A107" i="18" s="1"/>
  <c r="J107" i="18" s="1"/>
  <c r="H107" i="18"/>
  <c r="D107" i="18" s="1"/>
  <c r="I107" i="18"/>
  <c r="K107" i="18"/>
  <c r="L107" i="18"/>
  <c r="B108" i="18"/>
  <c r="A108" i="18" s="1"/>
  <c r="J108" i="18" s="1"/>
  <c r="H108" i="18"/>
  <c r="D108" i="18" s="1"/>
  <c r="I108" i="18"/>
  <c r="K108" i="18"/>
  <c r="L108" i="18"/>
  <c r="B109" i="18"/>
  <c r="A109" i="18" s="1"/>
  <c r="J109" i="18" s="1"/>
  <c r="H109" i="18"/>
  <c r="I109" i="18"/>
  <c r="K109" i="18"/>
  <c r="L109" i="18"/>
  <c r="B110" i="18"/>
  <c r="A110" i="18" s="1"/>
  <c r="J110" i="18" s="1"/>
  <c r="H110" i="18"/>
  <c r="I110" i="18"/>
  <c r="K110" i="18"/>
  <c r="L110" i="18"/>
  <c r="B111" i="18"/>
  <c r="A111" i="18" s="1"/>
  <c r="J111" i="18" s="1"/>
  <c r="H111" i="18"/>
  <c r="F111" i="18" s="1"/>
  <c r="I111" i="18"/>
  <c r="K111" i="18"/>
  <c r="L111" i="18"/>
  <c r="B112" i="18"/>
  <c r="A112" i="18" s="1"/>
  <c r="J112" i="18" s="1"/>
  <c r="H112" i="18"/>
  <c r="I112" i="18"/>
  <c r="K112" i="18"/>
  <c r="L112" i="18"/>
  <c r="B113" i="18"/>
  <c r="A113" i="18" s="1"/>
  <c r="J113" i="18" s="1"/>
  <c r="H113" i="18"/>
  <c r="E113" i="18" s="1"/>
  <c r="I113" i="18"/>
  <c r="K113" i="18"/>
  <c r="L113" i="18"/>
  <c r="B114" i="18"/>
  <c r="A114" i="18" s="1"/>
  <c r="J114" i="18" s="1"/>
  <c r="H114" i="18"/>
  <c r="I114" i="18"/>
  <c r="K114" i="18"/>
  <c r="L114" i="18"/>
  <c r="B115" i="18"/>
  <c r="A115" i="18" s="1"/>
  <c r="J115" i="18" s="1"/>
  <c r="H115" i="18"/>
  <c r="I115" i="18"/>
  <c r="K115" i="18"/>
  <c r="L115" i="18"/>
  <c r="B116" i="18"/>
  <c r="A116" i="18" s="1"/>
  <c r="J116" i="18" s="1"/>
  <c r="H116" i="18"/>
  <c r="G116" i="18" s="1"/>
  <c r="I116" i="18"/>
  <c r="K116" i="18"/>
  <c r="L116" i="18"/>
  <c r="B117" i="18"/>
  <c r="A117" i="18" s="1"/>
  <c r="J117" i="18" s="1"/>
  <c r="H117" i="18"/>
  <c r="E117" i="18" s="1"/>
  <c r="I117" i="18"/>
  <c r="K117" i="18"/>
  <c r="L117" i="18"/>
  <c r="B118" i="18"/>
  <c r="A118" i="18" s="1"/>
  <c r="J118" i="18" s="1"/>
  <c r="H118" i="18"/>
  <c r="E118" i="18" s="1"/>
  <c r="I118" i="18"/>
  <c r="K118" i="18"/>
  <c r="L118" i="18"/>
  <c r="B119" i="18"/>
  <c r="A119" i="18" s="1"/>
  <c r="J119" i="18" s="1"/>
  <c r="H119" i="18"/>
  <c r="D119" i="18" s="1"/>
  <c r="I119" i="18"/>
  <c r="K119" i="18"/>
  <c r="L119" i="18"/>
  <c r="B120" i="18"/>
  <c r="A120" i="18" s="1"/>
  <c r="J120" i="18" s="1"/>
  <c r="H120" i="18"/>
  <c r="I120" i="18"/>
  <c r="K120" i="18"/>
  <c r="L120" i="18"/>
  <c r="B121" i="18"/>
  <c r="A121" i="18" s="1"/>
  <c r="J121" i="18" s="1"/>
  <c r="H121" i="18"/>
  <c r="D121" i="18" s="1"/>
  <c r="I121" i="18"/>
  <c r="K121" i="18"/>
  <c r="L121" i="18"/>
  <c r="B122" i="18"/>
  <c r="A122" i="18" s="1"/>
  <c r="J122" i="18" s="1"/>
  <c r="H122" i="18"/>
  <c r="E122" i="18" s="1"/>
  <c r="I122" i="18"/>
  <c r="K122" i="18"/>
  <c r="L122" i="18"/>
  <c r="B123" i="18"/>
  <c r="A123" i="18" s="1"/>
  <c r="J123" i="18" s="1"/>
  <c r="H123" i="18"/>
  <c r="G123" i="18" s="1"/>
  <c r="I123" i="18"/>
  <c r="K123" i="18"/>
  <c r="L123" i="18"/>
  <c r="B124" i="18"/>
  <c r="A124" i="18" s="1"/>
  <c r="J124" i="18" s="1"/>
  <c r="H124" i="18"/>
  <c r="D124" i="18" s="1"/>
  <c r="I124" i="18"/>
  <c r="K124" i="18"/>
  <c r="L124" i="18"/>
  <c r="B125" i="18"/>
  <c r="A125" i="18" s="1"/>
  <c r="J125" i="18" s="1"/>
  <c r="H125" i="18"/>
  <c r="F125" i="18" s="1"/>
  <c r="I125" i="18"/>
  <c r="K125" i="18"/>
  <c r="L125" i="18"/>
  <c r="B126" i="18"/>
  <c r="A126" i="18" s="1"/>
  <c r="J126" i="18" s="1"/>
  <c r="H126" i="18"/>
  <c r="I126" i="18"/>
  <c r="K126" i="18"/>
  <c r="L126" i="18"/>
  <c r="B127" i="18"/>
  <c r="A127" i="18" s="1"/>
  <c r="J127" i="18" s="1"/>
  <c r="H127" i="18"/>
  <c r="E127" i="18" s="1"/>
  <c r="I127" i="18"/>
  <c r="K127" i="18"/>
  <c r="L127" i="18"/>
  <c r="B128" i="18"/>
  <c r="A128" i="18" s="1"/>
  <c r="J128" i="18" s="1"/>
  <c r="H128" i="18"/>
  <c r="I128" i="18"/>
  <c r="K128" i="18"/>
  <c r="L128" i="18"/>
  <c r="B129" i="18"/>
  <c r="A129" i="18" s="1"/>
  <c r="J129" i="18" s="1"/>
  <c r="H129" i="18"/>
  <c r="I129" i="18"/>
  <c r="K129" i="18"/>
  <c r="L129" i="18"/>
  <c r="B130" i="18"/>
  <c r="A130" i="18" s="1"/>
  <c r="J130" i="18" s="1"/>
  <c r="H130" i="18"/>
  <c r="I130" i="18"/>
  <c r="K130" i="18"/>
  <c r="L130" i="18"/>
  <c r="B131" i="18"/>
  <c r="A131" i="18" s="1"/>
  <c r="J131" i="18" s="1"/>
  <c r="H131" i="18"/>
  <c r="D131" i="18" s="1"/>
  <c r="I131" i="18"/>
  <c r="K131" i="18"/>
  <c r="L131" i="18"/>
  <c r="B132" i="18"/>
  <c r="A132" i="18" s="1"/>
  <c r="J132" i="18" s="1"/>
  <c r="H132" i="18"/>
  <c r="I132" i="18"/>
  <c r="K132" i="18"/>
  <c r="L132" i="18"/>
  <c r="B133" i="18"/>
  <c r="A133" i="18" s="1"/>
  <c r="J133" i="18" s="1"/>
  <c r="H133" i="18"/>
  <c r="I133" i="18"/>
  <c r="K133" i="18"/>
  <c r="L133" i="18"/>
  <c r="B134" i="18"/>
  <c r="A134" i="18" s="1"/>
  <c r="J134" i="18" s="1"/>
  <c r="H134" i="18"/>
  <c r="F134" i="18" s="1"/>
  <c r="I134" i="18"/>
  <c r="K134" i="18"/>
  <c r="L134" i="18"/>
  <c r="B135" i="18"/>
  <c r="A135" i="18" s="1"/>
  <c r="J135" i="18" s="1"/>
  <c r="H135" i="18"/>
  <c r="I135" i="18"/>
  <c r="K135" i="18"/>
  <c r="L135" i="18"/>
  <c r="B136" i="18"/>
  <c r="A136" i="18" s="1"/>
  <c r="J136" i="18" s="1"/>
  <c r="H136" i="18"/>
  <c r="E136" i="18" s="1"/>
  <c r="I136" i="18"/>
  <c r="K136" i="18"/>
  <c r="L136" i="18"/>
  <c r="B137" i="18"/>
  <c r="A137" i="18" s="1"/>
  <c r="J137" i="18" s="1"/>
  <c r="H137" i="18"/>
  <c r="F137" i="18" s="1"/>
  <c r="I137" i="18"/>
  <c r="K137" i="18"/>
  <c r="L137" i="18"/>
  <c r="B138" i="18"/>
  <c r="A138" i="18" s="1"/>
  <c r="J138" i="18" s="1"/>
  <c r="H138" i="18"/>
  <c r="I138" i="18"/>
  <c r="K138" i="18"/>
  <c r="L138" i="18"/>
  <c r="B139" i="18"/>
  <c r="A139" i="18" s="1"/>
  <c r="J139" i="18" s="1"/>
  <c r="H139" i="18"/>
  <c r="G139" i="18" s="1"/>
  <c r="I139" i="18"/>
  <c r="K139" i="18"/>
  <c r="L139" i="18"/>
  <c r="B140" i="18"/>
  <c r="A140" i="18" s="1"/>
  <c r="J140" i="18" s="1"/>
  <c r="H140" i="18"/>
  <c r="I140" i="18"/>
  <c r="K140" i="18"/>
  <c r="L140" i="18"/>
  <c r="B141" i="18"/>
  <c r="A141" i="18" s="1"/>
  <c r="J141" i="18" s="1"/>
  <c r="H141" i="18"/>
  <c r="F141" i="18" s="1"/>
  <c r="I141" i="18"/>
  <c r="K141" i="18"/>
  <c r="L141" i="18"/>
  <c r="B142" i="18"/>
  <c r="A142" i="18" s="1"/>
  <c r="J142" i="18" s="1"/>
  <c r="H142" i="18"/>
  <c r="G142" i="18" s="1"/>
  <c r="I142" i="18"/>
  <c r="K142" i="18"/>
  <c r="L142" i="18"/>
  <c r="B143" i="18"/>
  <c r="A143" i="18" s="1"/>
  <c r="J143" i="18" s="1"/>
  <c r="H143" i="18"/>
  <c r="I143" i="18"/>
  <c r="K143" i="18"/>
  <c r="L143" i="18"/>
  <c r="B144" i="18"/>
  <c r="A144" i="18" s="1"/>
  <c r="J144" i="18" s="1"/>
  <c r="H144" i="18"/>
  <c r="I144" i="18"/>
  <c r="K144" i="18"/>
  <c r="L144" i="18"/>
  <c r="B145" i="18"/>
  <c r="A145" i="18" s="1"/>
  <c r="J145" i="18" s="1"/>
  <c r="H145" i="18"/>
  <c r="E145" i="18" s="1"/>
  <c r="I145" i="18"/>
  <c r="K145" i="18"/>
  <c r="L145" i="18"/>
  <c r="B146" i="18"/>
  <c r="A146" i="18" s="1"/>
  <c r="J146" i="18" s="1"/>
  <c r="H146" i="18"/>
  <c r="G146" i="18" s="1"/>
  <c r="I146" i="18"/>
  <c r="K146" i="18"/>
  <c r="L146" i="18"/>
  <c r="B147" i="18"/>
  <c r="A147" i="18" s="1"/>
  <c r="J147" i="18" s="1"/>
  <c r="H147" i="18"/>
  <c r="I147" i="18"/>
  <c r="K147" i="18"/>
  <c r="L147" i="18"/>
  <c r="B148" i="18"/>
  <c r="A148" i="18" s="1"/>
  <c r="J148" i="18" s="1"/>
  <c r="H148" i="18"/>
  <c r="I148" i="18"/>
  <c r="K148" i="18"/>
  <c r="L148" i="18"/>
  <c r="B149" i="18"/>
  <c r="A149" i="18" s="1"/>
  <c r="J149" i="18" s="1"/>
  <c r="H149" i="18"/>
  <c r="E149" i="18" s="1"/>
  <c r="I149" i="18"/>
  <c r="K149" i="18"/>
  <c r="L149" i="18"/>
  <c r="B150" i="18"/>
  <c r="A150" i="18" s="1"/>
  <c r="J150" i="18" s="1"/>
  <c r="H150" i="18"/>
  <c r="G150" i="18" s="1"/>
  <c r="I150" i="18"/>
  <c r="K150" i="18"/>
  <c r="L150" i="18"/>
  <c r="B151" i="18"/>
  <c r="A151" i="18" s="1"/>
  <c r="J151" i="18" s="1"/>
  <c r="H151" i="18"/>
  <c r="I151" i="18"/>
  <c r="K151" i="18"/>
  <c r="L151" i="18"/>
  <c r="B152" i="18"/>
  <c r="A152" i="18" s="1"/>
  <c r="J152" i="18" s="1"/>
  <c r="H152" i="18"/>
  <c r="I152" i="18"/>
  <c r="K152" i="18"/>
  <c r="L152" i="18"/>
  <c r="B153" i="18"/>
  <c r="A153" i="18" s="1"/>
  <c r="J153" i="18" s="1"/>
  <c r="H153" i="18"/>
  <c r="I153" i="18"/>
  <c r="K153" i="18"/>
  <c r="L153" i="18"/>
  <c r="B154" i="18"/>
  <c r="A154" i="18" s="1"/>
  <c r="J154" i="18" s="1"/>
  <c r="H154" i="18"/>
  <c r="I154" i="18"/>
  <c r="K154" i="18"/>
  <c r="L154" i="18"/>
  <c r="B155" i="18"/>
  <c r="A155" i="18" s="1"/>
  <c r="J155" i="18" s="1"/>
  <c r="H155" i="18"/>
  <c r="I155" i="18"/>
  <c r="K155" i="18"/>
  <c r="L155" i="18"/>
  <c r="B156" i="18"/>
  <c r="A156" i="18" s="1"/>
  <c r="J156" i="18" s="1"/>
  <c r="H156" i="18"/>
  <c r="F156" i="18" s="1"/>
  <c r="I156" i="18"/>
  <c r="K156" i="18"/>
  <c r="L156" i="18"/>
  <c r="B157" i="18"/>
  <c r="A157" i="18" s="1"/>
  <c r="J157" i="18" s="1"/>
  <c r="H157" i="18"/>
  <c r="I157" i="18"/>
  <c r="K157" i="18"/>
  <c r="L157" i="18"/>
  <c r="B158" i="18"/>
  <c r="A158" i="18" s="1"/>
  <c r="J158" i="18" s="1"/>
  <c r="H158" i="18"/>
  <c r="E158" i="18" s="1"/>
  <c r="I158" i="18"/>
  <c r="K158" i="18"/>
  <c r="L158" i="18"/>
  <c r="B159" i="18"/>
  <c r="A159" i="18" s="1"/>
  <c r="J159" i="18" s="1"/>
  <c r="H159" i="18"/>
  <c r="D159" i="18" s="1"/>
  <c r="I159" i="18"/>
  <c r="K159" i="18"/>
  <c r="L159" i="18"/>
  <c r="B160" i="18"/>
  <c r="A160" i="18" s="1"/>
  <c r="J160" i="18" s="1"/>
  <c r="H160" i="18"/>
  <c r="E160" i="18" s="1"/>
  <c r="I160" i="18"/>
  <c r="K160" i="18"/>
  <c r="L160" i="18"/>
  <c r="B161" i="18"/>
  <c r="A161" i="18" s="1"/>
  <c r="J161" i="18" s="1"/>
  <c r="H161" i="18"/>
  <c r="E161" i="18" s="1"/>
  <c r="I161" i="18"/>
  <c r="K161" i="18"/>
  <c r="L161" i="18"/>
  <c r="B162" i="18"/>
  <c r="A162" i="18" s="1"/>
  <c r="J162" i="18" s="1"/>
  <c r="H162" i="18"/>
  <c r="F162" i="18" s="1"/>
  <c r="I162" i="18"/>
  <c r="K162" i="18"/>
  <c r="L162" i="18"/>
  <c r="B163" i="18"/>
  <c r="A163" i="18" s="1"/>
  <c r="J163" i="18" s="1"/>
  <c r="H163" i="18"/>
  <c r="G163" i="18" s="1"/>
  <c r="I163" i="18"/>
  <c r="K163" i="18"/>
  <c r="L163" i="18"/>
  <c r="B164" i="18"/>
  <c r="A164" i="18" s="1"/>
  <c r="J164" i="18" s="1"/>
  <c r="H164" i="18"/>
  <c r="I164" i="18"/>
  <c r="K164" i="18"/>
  <c r="L164" i="18"/>
  <c r="B165" i="18"/>
  <c r="A165" i="18" s="1"/>
  <c r="J165" i="18" s="1"/>
  <c r="H165" i="18"/>
  <c r="D165" i="18" s="1"/>
  <c r="I165" i="18"/>
  <c r="K165" i="18"/>
  <c r="L165" i="18"/>
  <c r="B166" i="18"/>
  <c r="A166" i="18" s="1"/>
  <c r="J166" i="18" s="1"/>
  <c r="H166" i="18"/>
  <c r="F166" i="18" s="1"/>
  <c r="I166" i="18"/>
  <c r="K166" i="18"/>
  <c r="L166" i="18"/>
  <c r="B167" i="18"/>
  <c r="A167" i="18" s="1"/>
  <c r="J167" i="18" s="1"/>
  <c r="H167" i="18"/>
  <c r="G167" i="18" s="1"/>
  <c r="I167" i="18"/>
  <c r="K167" i="18"/>
  <c r="L167" i="18"/>
  <c r="B168" i="18"/>
  <c r="A168" i="18" s="1"/>
  <c r="J168" i="18" s="1"/>
  <c r="H168" i="18"/>
  <c r="G168" i="18" s="1"/>
  <c r="I168" i="18"/>
  <c r="K168" i="18"/>
  <c r="L168" i="18"/>
  <c r="B169" i="18"/>
  <c r="A169" i="18" s="1"/>
  <c r="J169" i="18" s="1"/>
  <c r="H169" i="18"/>
  <c r="G169" i="18" s="1"/>
  <c r="I169" i="18"/>
  <c r="K169" i="18"/>
  <c r="L169" i="18"/>
  <c r="B170" i="18"/>
  <c r="A170" i="18" s="1"/>
  <c r="J170" i="18" s="1"/>
  <c r="H170" i="18"/>
  <c r="I170" i="18"/>
  <c r="K170" i="18"/>
  <c r="L170" i="18"/>
  <c r="B171" i="18"/>
  <c r="A171" i="18" s="1"/>
  <c r="J171" i="18" s="1"/>
  <c r="H171" i="18"/>
  <c r="D171" i="18" s="1"/>
  <c r="I171" i="18"/>
  <c r="K171" i="18"/>
  <c r="L171" i="18"/>
  <c r="B172" i="18"/>
  <c r="A172" i="18" s="1"/>
  <c r="J172" i="18" s="1"/>
  <c r="H172" i="18"/>
  <c r="I172" i="18"/>
  <c r="K172" i="18"/>
  <c r="L172" i="18"/>
  <c r="B173" i="18"/>
  <c r="A173" i="18" s="1"/>
  <c r="J173" i="18" s="1"/>
  <c r="H173" i="18"/>
  <c r="I173" i="18"/>
  <c r="K173" i="18"/>
  <c r="L173" i="18"/>
  <c r="B174" i="18"/>
  <c r="A174" i="18" s="1"/>
  <c r="J174" i="18" s="1"/>
  <c r="H174" i="18"/>
  <c r="G174" i="18" s="1"/>
  <c r="I174" i="18"/>
  <c r="K174" i="18"/>
  <c r="L174" i="18"/>
  <c r="B175" i="18"/>
  <c r="A175" i="18" s="1"/>
  <c r="J175" i="18" s="1"/>
  <c r="H175" i="18"/>
  <c r="I175" i="18"/>
  <c r="K175" i="18"/>
  <c r="L175" i="18"/>
  <c r="B176" i="18"/>
  <c r="A176" i="18" s="1"/>
  <c r="J176" i="18" s="1"/>
  <c r="H176" i="18"/>
  <c r="I176" i="18"/>
  <c r="K176" i="18"/>
  <c r="L176" i="18"/>
  <c r="B177" i="18"/>
  <c r="A177" i="18" s="1"/>
  <c r="J177" i="18" s="1"/>
  <c r="H177" i="18"/>
  <c r="I177" i="18"/>
  <c r="K177" i="18"/>
  <c r="L177" i="18"/>
  <c r="B178" i="18"/>
  <c r="A178" i="18" s="1"/>
  <c r="J178" i="18" s="1"/>
  <c r="H178" i="18"/>
  <c r="I178" i="18"/>
  <c r="K178" i="18"/>
  <c r="L178" i="18"/>
  <c r="B179" i="18"/>
  <c r="A179" i="18" s="1"/>
  <c r="J179" i="18" s="1"/>
  <c r="H179" i="18"/>
  <c r="I179" i="18"/>
  <c r="K179" i="18"/>
  <c r="L179" i="18"/>
  <c r="B180" i="18"/>
  <c r="A180" i="18" s="1"/>
  <c r="J180" i="18" s="1"/>
  <c r="H180" i="18"/>
  <c r="I180" i="18"/>
  <c r="K180" i="18"/>
  <c r="L180" i="18"/>
  <c r="B181" i="18"/>
  <c r="A181" i="18" s="1"/>
  <c r="J181" i="18" s="1"/>
  <c r="H181" i="18"/>
  <c r="E181" i="18" s="1"/>
  <c r="I181" i="18"/>
  <c r="K181" i="18"/>
  <c r="L181" i="18"/>
  <c r="B182" i="18"/>
  <c r="A182" i="18" s="1"/>
  <c r="J182" i="18" s="1"/>
  <c r="H182" i="18"/>
  <c r="I182" i="18"/>
  <c r="K182" i="18"/>
  <c r="L182" i="18"/>
  <c r="B183" i="18"/>
  <c r="A183" i="18" s="1"/>
  <c r="J183" i="18" s="1"/>
  <c r="H183" i="18"/>
  <c r="G183" i="18" s="1"/>
  <c r="I183" i="18"/>
  <c r="K183" i="18"/>
  <c r="L183" i="18"/>
  <c r="B184" i="18"/>
  <c r="A184" i="18" s="1"/>
  <c r="J184" i="18" s="1"/>
  <c r="H184" i="18"/>
  <c r="I184" i="18"/>
  <c r="K184" i="18"/>
  <c r="L184" i="18"/>
  <c r="B185" i="18"/>
  <c r="A185" i="18" s="1"/>
  <c r="J185" i="18" s="1"/>
  <c r="H185" i="18"/>
  <c r="I185" i="18"/>
  <c r="K185" i="18"/>
  <c r="L185" i="18"/>
  <c r="B186" i="18"/>
  <c r="A186" i="18" s="1"/>
  <c r="J186" i="18" s="1"/>
  <c r="H186" i="18"/>
  <c r="I186" i="18"/>
  <c r="K186" i="18"/>
  <c r="L186" i="18"/>
  <c r="B187" i="18"/>
  <c r="A187" i="18" s="1"/>
  <c r="J187" i="18" s="1"/>
  <c r="H187" i="18"/>
  <c r="D187" i="18" s="1"/>
  <c r="I187" i="18"/>
  <c r="K187" i="18"/>
  <c r="L187" i="18"/>
  <c r="B188" i="18"/>
  <c r="A188" i="18" s="1"/>
  <c r="J188" i="18" s="1"/>
  <c r="H188" i="18"/>
  <c r="I188" i="18"/>
  <c r="K188" i="18"/>
  <c r="L188" i="18"/>
  <c r="B189" i="18"/>
  <c r="A189" i="18" s="1"/>
  <c r="J189" i="18" s="1"/>
  <c r="H189" i="18"/>
  <c r="I189" i="18"/>
  <c r="K189" i="18"/>
  <c r="L189" i="18"/>
  <c r="B190" i="18"/>
  <c r="A190" i="18" s="1"/>
  <c r="J190" i="18" s="1"/>
  <c r="H190" i="18"/>
  <c r="I190" i="18"/>
  <c r="K190" i="18"/>
  <c r="L190" i="18"/>
  <c r="B191" i="18"/>
  <c r="A191" i="18" s="1"/>
  <c r="J191" i="18" s="1"/>
  <c r="H191" i="18"/>
  <c r="E191" i="18" s="1"/>
  <c r="I191" i="18"/>
  <c r="K191" i="18"/>
  <c r="L191" i="18"/>
  <c r="B192" i="18"/>
  <c r="A192" i="18" s="1"/>
  <c r="J192" i="18" s="1"/>
  <c r="H192" i="18"/>
  <c r="E192" i="18" s="1"/>
  <c r="I192" i="18"/>
  <c r="K192" i="18"/>
  <c r="L192" i="18"/>
  <c r="B193" i="18"/>
  <c r="A193" i="18" s="1"/>
  <c r="J193" i="18" s="1"/>
  <c r="H193" i="18"/>
  <c r="F193" i="18" s="1"/>
  <c r="I193" i="18"/>
  <c r="K193" i="18"/>
  <c r="L193" i="18"/>
  <c r="B194" i="18"/>
  <c r="A194" i="18" s="1"/>
  <c r="J194" i="18" s="1"/>
  <c r="H194" i="18"/>
  <c r="I194" i="18"/>
  <c r="K194" i="18"/>
  <c r="L194" i="18"/>
  <c r="B195" i="18"/>
  <c r="A195" i="18" s="1"/>
  <c r="J195" i="18" s="1"/>
  <c r="H195" i="18"/>
  <c r="I195" i="18"/>
  <c r="K195" i="18"/>
  <c r="L195" i="18"/>
  <c r="B196" i="18"/>
  <c r="A196" i="18" s="1"/>
  <c r="J196" i="18" s="1"/>
  <c r="H196" i="18"/>
  <c r="F196" i="18" s="1"/>
  <c r="I196" i="18"/>
  <c r="K196" i="18"/>
  <c r="L196" i="18"/>
  <c r="B197" i="18"/>
  <c r="A197" i="18" s="1"/>
  <c r="J197" i="18" s="1"/>
  <c r="H197" i="18"/>
  <c r="G197" i="18" s="1"/>
  <c r="I197" i="18"/>
  <c r="K197" i="18"/>
  <c r="L197" i="18"/>
  <c r="B198" i="18"/>
  <c r="A198" i="18" s="1"/>
  <c r="J198" i="18" s="1"/>
  <c r="H198" i="18"/>
  <c r="G198" i="18" s="1"/>
  <c r="I198" i="18"/>
  <c r="K198" i="18"/>
  <c r="L198" i="18"/>
  <c r="B199" i="18"/>
  <c r="A199" i="18" s="1"/>
  <c r="J199" i="18" s="1"/>
  <c r="H199" i="18"/>
  <c r="I199" i="18"/>
  <c r="K199" i="18"/>
  <c r="L199" i="18"/>
  <c r="B200" i="18"/>
  <c r="A200" i="18" s="1"/>
  <c r="J200" i="18" s="1"/>
  <c r="H200" i="18"/>
  <c r="I200" i="18"/>
  <c r="K200" i="18"/>
  <c r="L200" i="18"/>
  <c r="B201" i="18"/>
  <c r="A201" i="18" s="1"/>
  <c r="J201" i="18" s="1"/>
  <c r="H201" i="18"/>
  <c r="F201" i="18" s="1"/>
  <c r="I201" i="18"/>
  <c r="K201" i="18"/>
  <c r="L201" i="18"/>
  <c r="B202" i="18"/>
  <c r="A202" i="18" s="1"/>
  <c r="J202" i="18" s="1"/>
  <c r="H202" i="18"/>
  <c r="G202" i="18" s="1"/>
  <c r="I202" i="18"/>
  <c r="K202" i="18"/>
  <c r="L202" i="18"/>
  <c r="B203" i="18"/>
  <c r="A203" i="18" s="1"/>
  <c r="J203" i="18" s="1"/>
  <c r="H203" i="18"/>
  <c r="D203" i="18" s="1"/>
  <c r="I203" i="18"/>
  <c r="K203" i="18"/>
  <c r="L203" i="18"/>
  <c r="B204" i="18"/>
  <c r="A204" i="18" s="1"/>
  <c r="J204" i="18" s="1"/>
  <c r="H204" i="18"/>
  <c r="E204" i="18" s="1"/>
  <c r="I204" i="18"/>
  <c r="K204" i="18"/>
  <c r="L204" i="18"/>
  <c r="B205" i="18"/>
  <c r="A205" i="18" s="1"/>
  <c r="J205" i="18" s="1"/>
  <c r="H205" i="18"/>
  <c r="F205" i="18" s="1"/>
  <c r="I205" i="18"/>
  <c r="K205" i="18"/>
  <c r="L205" i="18"/>
  <c r="B206" i="18"/>
  <c r="A206" i="18" s="1"/>
  <c r="J206" i="18" s="1"/>
  <c r="H206" i="18"/>
  <c r="I206" i="18"/>
  <c r="K206" i="18"/>
  <c r="L206" i="18"/>
  <c r="B207" i="18"/>
  <c r="A207" i="18" s="1"/>
  <c r="J207" i="18" s="1"/>
  <c r="H207" i="18"/>
  <c r="E207" i="18" s="1"/>
  <c r="I207" i="18"/>
  <c r="K207" i="18"/>
  <c r="L207" i="18"/>
  <c r="B208" i="18"/>
  <c r="A208" i="18" s="1"/>
  <c r="J208" i="18" s="1"/>
  <c r="H208" i="18"/>
  <c r="I208" i="18"/>
  <c r="K208" i="18"/>
  <c r="L208" i="18"/>
  <c r="B209" i="18"/>
  <c r="A209" i="18" s="1"/>
  <c r="J209" i="18" s="1"/>
  <c r="H209" i="18"/>
  <c r="F209" i="18" s="1"/>
  <c r="I209" i="18"/>
  <c r="K209" i="18"/>
  <c r="L209" i="18"/>
  <c r="B210" i="18"/>
  <c r="A210" i="18" s="1"/>
  <c r="J210" i="18" s="1"/>
  <c r="H210" i="18"/>
  <c r="G210" i="18" s="1"/>
  <c r="I210" i="18"/>
  <c r="K210" i="18"/>
  <c r="L210" i="18"/>
  <c r="B211" i="18"/>
  <c r="A211" i="18" s="1"/>
  <c r="J211" i="18" s="1"/>
  <c r="H211" i="18"/>
  <c r="D211" i="18" s="1"/>
  <c r="I211" i="18"/>
  <c r="K211" i="18"/>
  <c r="L211" i="18"/>
  <c r="B212" i="18"/>
  <c r="A212" i="18" s="1"/>
  <c r="J212" i="18" s="1"/>
  <c r="H212" i="18"/>
  <c r="E212" i="18" s="1"/>
  <c r="I212" i="18"/>
  <c r="K212" i="18"/>
  <c r="L212" i="18"/>
  <c r="B213" i="18"/>
  <c r="A213" i="18" s="1"/>
  <c r="J213" i="18" s="1"/>
  <c r="H213" i="18"/>
  <c r="I213" i="18"/>
  <c r="K213" i="18"/>
  <c r="L213" i="18"/>
  <c r="B214" i="18"/>
  <c r="A214" i="18" s="1"/>
  <c r="J214" i="18" s="1"/>
  <c r="H214" i="18"/>
  <c r="G214" i="18" s="1"/>
  <c r="I214" i="18"/>
  <c r="K214" i="18"/>
  <c r="L214" i="18"/>
  <c r="B215" i="18"/>
  <c r="A215" i="18" s="1"/>
  <c r="J215" i="18" s="1"/>
  <c r="H215" i="18"/>
  <c r="I215" i="18"/>
  <c r="K215" i="18"/>
  <c r="L215" i="18"/>
  <c r="B216" i="18"/>
  <c r="A216" i="18" s="1"/>
  <c r="J216" i="18" s="1"/>
  <c r="H216" i="18"/>
  <c r="E216" i="18" s="1"/>
  <c r="I216" i="18"/>
  <c r="K216" i="18"/>
  <c r="L216" i="18"/>
  <c r="B217" i="18"/>
  <c r="A217" i="18" s="1"/>
  <c r="J217" i="18" s="1"/>
  <c r="H217" i="18"/>
  <c r="I217" i="18"/>
  <c r="K217" i="18"/>
  <c r="L217" i="18"/>
  <c r="B218" i="18"/>
  <c r="A218" i="18" s="1"/>
  <c r="J218" i="18" s="1"/>
  <c r="H218" i="18"/>
  <c r="I218" i="18"/>
  <c r="K218" i="18"/>
  <c r="L218" i="18"/>
  <c r="B219" i="18"/>
  <c r="A219" i="18" s="1"/>
  <c r="J219" i="18" s="1"/>
  <c r="H219" i="18"/>
  <c r="D219" i="18" s="1"/>
  <c r="I219" i="18"/>
  <c r="K219" i="18"/>
  <c r="L219" i="18"/>
  <c r="B220" i="18"/>
  <c r="A220" i="18" s="1"/>
  <c r="J220" i="18" s="1"/>
  <c r="H220" i="18"/>
  <c r="E220" i="18" s="1"/>
  <c r="I220" i="18"/>
  <c r="K220" i="18"/>
  <c r="L220" i="18"/>
  <c r="B221" i="18"/>
  <c r="A221" i="18" s="1"/>
  <c r="J221" i="18" s="1"/>
  <c r="H221" i="18"/>
  <c r="F221" i="18" s="1"/>
  <c r="I221" i="18"/>
  <c r="K221" i="18"/>
  <c r="L221" i="18"/>
  <c r="B222" i="18"/>
  <c r="A222" i="18" s="1"/>
  <c r="J222" i="18" s="1"/>
  <c r="H222" i="18"/>
  <c r="F222" i="18" s="1"/>
  <c r="I222" i="18"/>
  <c r="K222" i="18"/>
  <c r="L222" i="18"/>
  <c r="B223" i="18"/>
  <c r="A223" i="18" s="1"/>
  <c r="J223" i="18" s="1"/>
  <c r="H223" i="18"/>
  <c r="I223" i="18"/>
  <c r="K223" i="18"/>
  <c r="L223" i="18"/>
  <c r="B224" i="18"/>
  <c r="A224" i="18" s="1"/>
  <c r="J224" i="18" s="1"/>
  <c r="H224" i="18"/>
  <c r="E224" i="18" s="1"/>
  <c r="I224" i="18"/>
  <c r="K224" i="18"/>
  <c r="L224" i="18"/>
  <c r="B225" i="18"/>
  <c r="A225" i="18" s="1"/>
  <c r="J225" i="18" s="1"/>
  <c r="H225" i="18"/>
  <c r="E225" i="18" s="1"/>
  <c r="I225" i="18"/>
  <c r="K225" i="18"/>
  <c r="L225" i="18"/>
  <c r="B226" i="18"/>
  <c r="A226" i="18" s="1"/>
  <c r="J226" i="18" s="1"/>
  <c r="H226" i="18"/>
  <c r="I226" i="18"/>
  <c r="K226" i="18"/>
  <c r="L226" i="18"/>
  <c r="B227" i="18"/>
  <c r="A227" i="18" s="1"/>
  <c r="J227" i="18" s="1"/>
  <c r="H227" i="18"/>
  <c r="I227" i="18"/>
  <c r="K227" i="18"/>
  <c r="L227" i="18"/>
  <c r="B228" i="18"/>
  <c r="A228" i="18" s="1"/>
  <c r="J228" i="18" s="1"/>
  <c r="H228" i="18"/>
  <c r="D228" i="18" s="1"/>
  <c r="I228" i="18"/>
  <c r="K228" i="18"/>
  <c r="L228" i="18"/>
  <c r="B229" i="18"/>
  <c r="A229" i="18" s="1"/>
  <c r="J229" i="18" s="1"/>
  <c r="H229" i="18"/>
  <c r="F229" i="18" s="1"/>
  <c r="I229" i="18"/>
  <c r="K229" i="18"/>
  <c r="L229" i="18"/>
  <c r="B230" i="18"/>
  <c r="A230" i="18" s="1"/>
  <c r="J230" i="18" s="1"/>
  <c r="H230" i="18"/>
  <c r="I230" i="18"/>
  <c r="K230" i="18"/>
  <c r="L230" i="18"/>
  <c r="B231" i="18"/>
  <c r="A231" i="18" s="1"/>
  <c r="J231" i="18" s="1"/>
  <c r="H231" i="18"/>
  <c r="I231" i="18"/>
  <c r="K231" i="18"/>
  <c r="L231" i="18"/>
  <c r="B232" i="18"/>
  <c r="A232" i="18" s="1"/>
  <c r="J232" i="18" s="1"/>
  <c r="H232" i="18"/>
  <c r="D232" i="18" s="1"/>
  <c r="I232" i="18"/>
  <c r="K232" i="18"/>
  <c r="L232" i="18"/>
  <c r="B233" i="18"/>
  <c r="A233" i="18" s="1"/>
  <c r="J233" i="18" s="1"/>
  <c r="H233" i="18"/>
  <c r="I233" i="18"/>
  <c r="K233" i="18"/>
  <c r="L233" i="18"/>
  <c r="B234" i="18"/>
  <c r="A234" i="18" s="1"/>
  <c r="J234" i="18" s="1"/>
  <c r="H234" i="18"/>
  <c r="G234" i="18" s="1"/>
  <c r="I234" i="18"/>
  <c r="K234" i="18"/>
  <c r="L234" i="18"/>
  <c r="B235" i="18"/>
  <c r="A235" i="18" s="1"/>
  <c r="J235" i="18" s="1"/>
  <c r="H235" i="18"/>
  <c r="D235" i="18" s="1"/>
  <c r="I235" i="18"/>
  <c r="K235" i="18"/>
  <c r="L235" i="18"/>
  <c r="B236" i="18"/>
  <c r="A236" i="18" s="1"/>
  <c r="J236" i="18" s="1"/>
  <c r="H236" i="18"/>
  <c r="G236" i="18" s="1"/>
  <c r="I236" i="18"/>
  <c r="K236" i="18"/>
  <c r="L236" i="18"/>
  <c r="B237" i="18"/>
  <c r="A237" i="18" s="1"/>
  <c r="J237" i="18" s="1"/>
  <c r="H237" i="18"/>
  <c r="F237" i="18" s="1"/>
  <c r="I237" i="18"/>
  <c r="K237" i="18"/>
  <c r="L237" i="18"/>
  <c r="B238" i="18"/>
  <c r="A238" i="18" s="1"/>
  <c r="J238" i="18" s="1"/>
  <c r="H238" i="18"/>
  <c r="E238" i="18" s="1"/>
  <c r="I238" i="18"/>
  <c r="K238" i="18"/>
  <c r="L238" i="18"/>
  <c r="B239" i="18"/>
  <c r="A239" i="18" s="1"/>
  <c r="J239" i="18" s="1"/>
  <c r="H239" i="18"/>
  <c r="F239" i="18" s="1"/>
  <c r="I239" i="18"/>
  <c r="K239" i="18"/>
  <c r="L239" i="18"/>
  <c r="B240" i="18"/>
  <c r="A240" i="18" s="1"/>
  <c r="J240" i="18" s="1"/>
  <c r="H240" i="18"/>
  <c r="I240" i="18"/>
  <c r="K240" i="18"/>
  <c r="L240" i="18"/>
  <c r="B241" i="18"/>
  <c r="A241" i="18" s="1"/>
  <c r="J241" i="18" s="1"/>
  <c r="H241" i="18"/>
  <c r="I241" i="18"/>
  <c r="K241" i="18"/>
  <c r="L241" i="18"/>
  <c r="B242" i="18"/>
  <c r="A242" i="18" s="1"/>
  <c r="J242" i="18" s="1"/>
  <c r="H242" i="18"/>
  <c r="E242" i="18" s="1"/>
  <c r="I242" i="18"/>
  <c r="K242" i="18"/>
  <c r="L242" i="18"/>
  <c r="B243" i="18"/>
  <c r="A243" i="18" s="1"/>
  <c r="J243" i="18" s="1"/>
  <c r="H243" i="18"/>
  <c r="G243" i="18" s="1"/>
  <c r="I243" i="18"/>
  <c r="K243" i="18"/>
  <c r="L243" i="18"/>
  <c r="B244" i="18"/>
  <c r="A244" i="18" s="1"/>
  <c r="J244" i="18" s="1"/>
  <c r="H244" i="18"/>
  <c r="D244" i="18" s="1"/>
  <c r="I244" i="18"/>
  <c r="K244" i="18"/>
  <c r="L244" i="18"/>
  <c r="B245" i="18"/>
  <c r="A245" i="18" s="1"/>
  <c r="J245" i="18" s="1"/>
  <c r="H245" i="18"/>
  <c r="I245" i="18"/>
  <c r="K245" i="18"/>
  <c r="L245" i="18"/>
  <c r="B246" i="18"/>
  <c r="A246" i="18" s="1"/>
  <c r="J246" i="18" s="1"/>
  <c r="H246" i="18"/>
  <c r="E246" i="18" s="1"/>
  <c r="I246" i="18"/>
  <c r="K246" i="18"/>
  <c r="L246" i="18"/>
  <c r="B247" i="18"/>
  <c r="A247" i="18" s="1"/>
  <c r="J247" i="18" s="1"/>
  <c r="H247" i="18"/>
  <c r="I247" i="18"/>
  <c r="K247" i="18"/>
  <c r="L247" i="18"/>
  <c r="B248" i="18"/>
  <c r="A248" i="18" s="1"/>
  <c r="J248" i="18" s="1"/>
  <c r="H248" i="18"/>
  <c r="D248" i="18" s="1"/>
  <c r="I248" i="18"/>
  <c r="K248" i="18"/>
  <c r="L248" i="18"/>
  <c r="B249" i="18"/>
  <c r="A249" i="18" s="1"/>
  <c r="J249" i="18" s="1"/>
  <c r="H249" i="18"/>
  <c r="E249" i="18" s="1"/>
  <c r="I249" i="18"/>
  <c r="K249" i="18"/>
  <c r="L249" i="18"/>
  <c r="B250" i="18"/>
  <c r="A250" i="18" s="1"/>
  <c r="J250" i="18" s="1"/>
  <c r="H250" i="18"/>
  <c r="D250" i="18" s="1"/>
  <c r="I250" i="18"/>
  <c r="K250" i="18"/>
  <c r="L250" i="18"/>
  <c r="B251" i="18"/>
  <c r="A251" i="18" s="1"/>
  <c r="J251" i="18" s="1"/>
  <c r="H251" i="18"/>
  <c r="I251" i="18"/>
  <c r="K251" i="18"/>
  <c r="L251" i="18"/>
  <c r="B252" i="18"/>
  <c r="A252" i="18" s="1"/>
  <c r="J252" i="18" s="1"/>
  <c r="H252" i="18"/>
  <c r="I252" i="18"/>
  <c r="K252" i="18"/>
  <c r="L252" i="18"/>
  <c r="B253" i="18"/>
  <c r="A253" i="18" s="1"/>
  <c r="J253" i="18" s="1"/>
  <c r="H253" i="18"/>
  <c r="I253" i="18"/>
  <c r="K253" i="18"/>
  <c r="L253" i="18"/>
  <c r="B254" i="18"/>
  <c r="A254" i="18" s="1"/>
  <c r="J254" i="18" s="1"/>
  <c r="H254" i="18"/>
  <c r="I254" i="18"/>
  <c r="K254" i="18"/>
  <c r="L254" i="18"/>
  <c r="B255" i="18"/>
  <c r="A255" i="18" s="1"/>
  <c r="J255" i="18" s="1"/>
  <c r="H255" i="18"/>
  <c r="I255" i="18"/>
  <c r="K255" i="18"/>
  <c r="L255" i="18"/>
  <c r="B256" i="18"/>
  <c r="A256" i="18" s="1"/>
  <c r="J256" i="18" s="1"/>
  <c r="H256" i="18"/>
  <c r="I256" i="18"/>
  <c r="K256" i="18"/>
  <c r="L256" i="18"/>
  <c r="B257" i="18"/>
  <c r="A257" i="18" s="1"/>
  <c r="J257" i="18" s="1"/>
  <c r="H257" i="18"/>
  <c r="I257" i="18"/>
  <c r="K257" i="18"/>
  <c r="L257" i="18"/>
  <c r="B258" i="18"/>
  <c r="A258" i="18" s="1"/>
  <c r="J258" i="18" s="1"/>
  <c r="H258" i="18"/>
  <c r="E258" i="18" s="1"/>
  <c r="I258" i="18"/>
  <c r="K258" i="18"/>
  <c r="L258" i="18"/>
  <c r="B259" i="18"/>
  <c r="A259" i="18" s="1"/>
  <c r="J259" i="18" s="1"/>
  <c r="H259" i="18"/>
  <c r="D259" i="18" s="1"/>
  <c r="I259" i="18"/>
  <c r="K259" i="18"/>
  <c r="L259" i="18"/>
  <c r="B260" i="18"/>
  <c r="A260" i="18" s="1"/>
  <c r="J260" i="18" s="1"/>
  <c r="H260" i="18"/>
  <c r="D260" i="18" s="1"/>
  <c r="I260" i="18"/>
  <c r="K260" i="18"/>
  <c r="L260" i="18"/>
  <c r="B261" i="18"/>
  <c r="A261" i="18" s="1"/>
  <c r="J261" i="18" s="1"/>
  <c r="H261" i="18"/>
  <c r="E261" i="18" s="1"/>
  <c r="I261" i="18"/>
  <c r="K261" i="18"/>
  <c r="L261" i="18"/>
  <c r="B262" i="18"/>
  <c r="A262" i="18" s="1"/>
  <c r="J262" i="18" s="1"/>
  <c r="H262" i="18"/>
  <c r="I262" i="18"/>
  <c r="K262" i="18"/>
  <c r="L262" i="18"/>
  <c r="B263" i="18"/>
  <c r="A263" i="18" s="1"/>
  <c r="J263" i="18" s="1"/>
  <c r="H263" i="18"/>
  <c r="E263" i="18" s="1"/>
  <c r="I263" i="18"/>
  <c r="K263" i="18"/>
  <c r="L263" i="18"/>
  <c r="B264" i="18"/>
  <c r="A264" i="18" s="1"/>
  <c r="J264" i="18" s="1"/>
  <c r="H264" i="18"/>
  <c r="F264" i="18" s="1"/>
  <c r="I264" i="18"/>
  <c r="K264" i="18"/>
  <c r="L264" i="18"/>
  <c r="B265" i="18"/>
  <c r="A265" i="18" s="1"/>
  <c r="J265" i="18" s="1"/>
  <c r="H265" i="18"/>
  <c r="I265" i="18"/>
  <c r="K265" i="18"/>
  <c r="L265" i="18"/>
  <c r="B266" i="18"/>
  <c r="A266" i="18" s="1"/>
  <c r="J266" i="18" s="1"/>
  <c r="H266" i="18"/>
  <c r="I266" i="18"/>
  <c r="K266" i="18"/>
  <c r="L266" i="18"/>
  <c r="B267" i="18"/>
  <c r="A267" i="18" s="1"/>
  <c r="J267" i="18" s="1"/>
  <c r="H267" i="18"/>
  <c r="I267" i="18"/>
  <c r="K267" i="18"/>
  <c r="L267" i="18"/>
  <c r="B268" i="18"/>
  <c r="A268" i="18" s="1"/>
  <c r="J268" i="18" s="1"/>
  <c r="H268" i="18"/>
  <c r="D268" i="18" s="1"/>
  <c r="I268" i="18"/>
  <c r="K268" i="18"/>
  <c r="L268" i="18"/>
  <c r="B269" i="18"/>
  <c r="A269" i="18" s="1"/>
  <c r="J269" i="18" s="1"/>
  <c r="H269" i="18"/>
  <c r="E269" i="18" s="1"/>
  <c r="I269" i="18"/>
  <c r="K269" i="18"/>
  <c r="L269" i="18"/>
  <c r="B270" i="18"/>
  <c r="A270" i="18" s="1"/>
  <c r="J270" i="18" s="1"/>
  <c r="H270" i="18"/>
  <c r="I270" i="18"/>
  <c r="K270" i="18"/>
  <c r="L270" i="18"/>
  <c r="B271" i="18"/>
  <c r="A271" i="18" s="1"/>
  <c r="J271" i="18" s="1"/>
  <c r="H271" i="18"/>
  <c r="E271" i="18" s="1"/>
  <c r="I271" i="18"/>
  <c r="K271" i="18"/>
  <c r="L271" i="18"/>
  <c r="B272" i="18"/>
  <c r="A272" i="18" s="1"/>
  <c r="J272" i="18" s="1"/>
  <c r="H272" i="18"/>
  <c r="F272" i="18" s="1"/>
  <c r="I272" i="18"/>
  <c r="K272" i="18"/>
  <c r="L272" i="18"/>
  <c r="B273" i="18"/>
  <c r="A273" i="18" s="1"/>
  <c r="J273" i="18" s="1"/>
  <c r="H273" i="18"/>
  <c r="F273" i="18" s="1"/>
  <c r="I273" i="18"/>
  <c r="K273" i="18"/>
  <c r="L273" i="18"/>
  <c r="B274" i="18"/>
  <c r="A274" i="18" s="1"/>
  <c r="J274" i="18" s="1"/>
  <c r="H274" i="18"/>
  <c r="D274" i="18" s="1"/>
  <c r="I274" i="18"/>
  <c r="K274" i="18"/>
  <c r="L274" i="18"/>
  <c r="B275" i="18"/>
  <c r="A275" i="18" s="1"/>
  <c r="J275" i="18" s="1"/>
  <c r="H275" i="18"/>
  <c r="E275" i="18" s="1"/>
  <c r="I275" i="18"/>
  <c r="K275" i="18"/>
  <c r="L275" i="18"/>
  <c r="B276" i="18"/>
  <c r="A276" i="18" s="1"/>
  <c r="J276" i="18" s="1"/>
  <c r="H276" i="18"/>
  <c r="I276" i="18"/>
  <c r="K276" i="18"/>
  <c r="L276" i="18"/>
  <c r="B277" i="18"/>
  <c r="A277" i="18" s="1"/>
  <c r="J277" i="18" s="1"/>
  <c r="H277" i="18"/>
  <c r="D277" i="18" s="1"/>
  <c r="I277" i="18"/>
  <c r="K277" i="18"/>
  <c r="L277" i="18"/>
  <c r="B278" i="18"/>
  <c r="A278" i="18" s="1"/>
  <c r="J278" i="18" s="1"/>
  <c r="H278" i="18"/>
  <c r="G278" i="18" s="1"/>
  <c r="I278" i="18"/>
  <c r="K278" i="18"/>
  <c r="L278" i="18"/>
  <c r="B279" i="18"/>
  <c r="A279" i="18" s="1"/>
  <c r="J279" i="18" s="1"/>
  <c r="H279" i="18"/>
  <c r="E279" i="18" s="1"/>
  <c r="I279" i="18"/>
  <c r="K279" i="18"/>
  <c r="L279" i="18"/>
  <c r="B280" i="18"/>
  <c r="A280" i="18" s="1"/>
  <c r="J280" i="18" s="1"/>
  <c r="H280" i="18"/>
  <c r="D280" i="18" s="1"/>
  <c r="I280" i="18"/>
  <c r="K280" i="18"/>
  <c r="L280" i="18"/>
  <c r="B281" i="18"/>
  <c r="A281" i="18" s="1"/>
  <c r="J281" i="18" s="1"/>
  <c r="H281" i="18"/>
  <c r="I281" i="18"/>
  <c r="K281" i="18"/>
  <c r="L281" i="18"/>
  <c r="B282" i="18"/>
  <c r="A282" i="18" s="1"/>
  <c r="J282" i="18" s="1"/>
  <c r="H282" i="18"/>
  <c r="E282" i="18" s="1"/>
  <c r="I282" i="18"/>
  <c r="K282" i="18"/>
  <c r="L282" i="18"/>
  <c r="B283" i="18"/>
  <c r="A283" i="18" s="1"/>
  <c r="J283" i="18" s="1"/>
  <c r="H283" i="18"/>
  <c r="E283" i="18" s="1"/>
  <c r="I283" i="18"/>
  <c r="K283" i="18"/>
  <c r="L283" i="18"/>
  <c r="B284" i="18"/>
  <c r="A284" i="18" s="1"/>
  <c r="J284" i="18" s="1"/>
  <c r="H284" i="18"/>
  <c r="I284" i="18"/>
  <c r="K284" i="18"/>
  <c r="L284" i="18"/>
  <c r="B285" i="18"/>
  <c r="A285" i="18" s="1"/>
  <c r="J285" i="18" s="1"/>
  <c r="H285" i="18"/>
  <c r="D285" i="18" s="1"/>
  <c r="I285" i="18"/>
  <c r="K285" i="18"/>
  <c r="L285" i="18"/>
  <c r="B286" i="18"/>
  <c r="A286" i="18" s="1"/>
  <c r="J286" i="18" s="1"/>
  <c r="H286" i="18"/>
  <c r="G286" i="18" s="1"/>
  <c r="I286" i="18"/>
  <c r="K286" i="18"/>
  <c r="L286" i="18"/>
  <c r="B287" i="18"/>
  <c r="A287" i="18" s="1"/>
  <c r="J287" i="18" s="1"/>
  <c r="H287" i="18"/>
  <c r="I287" i="18"/>
  <c r="K287" i="18"/>
  <c r="L287" i="18"/>
  <c r="B288" i="18"/>
  <c r="A288" i="18" s="1"/>
  <c r="J288" i="18" s="1"/>
  <c r="H288" i="18"/>
  <c r="I288" i="18"/>
  <c r="K288" i="18"/>
  <c r="L288" i="18"/>
  <c r="B289" i="18"/>
  <c r="A289" i="18" s="1"/>
  <c r="J289" i="18" s="1"/>
  <c r="H289" i="18"/>
  <c r="I289" i="18"/>
  <c r="K289" i="18"/>
  <c r="L289" i="18"/>
  <c r="B290" i="18"/>
  <c r="A290" i="18" s="1"/>
  <c r="J290" i="18" s="1"/>
  <c r="H290" i="18"/>
  <c r="E290" i="18" s="1"/>
  <c r="I290" i="18"/>
  <c r="K290" i="18"/>
  <c r="L290" i="18"/>
  <c r="B291" i="18"/>
  <c r="A291" i="18" s="1"/>
  <c r="J291" i="18" s="1"/>
  <c r="H291" i="18"/>
  <c r="D291" i="18" s="1"/>
  <c r="I291" i="18"/>
  <c r="K291" i="18"/>
  <c r="L291" i="18"/>
  <c r="B292" i="18"/>
  <c r="A292" i="18" s="1"/>
  <c r="J292" i="18" s="1"/>
  <c r="H292" i="18"/>
  <c r="D292" i="18" s="1"/>
  <c r="I292" i="18"/>
  <c r="K292" i="18"/>
  <c r="L292" i="18"/>
  <c r="B293" i="18"/>
  <c r="A293" i="18" s="1"/>
  <c r="J293" i="18" s="1"/>
  <c r="H293" i="18"/>
  <c r="I293" i="18"/>
  <c r="K293" i="18"/>
  <c r="L293" i="18"/>
  <c r="B294" i="18"/>
  <c r="A294" i="18" s="1"/>
  <c r="J294" i="18" s="1"/>
  <c r="H294" i="18"/>
  <c r="I294" i="18"/>
  <c r="K294" i="18"/>
  <c r="L294" i="18"/>
  <c r="B295" i="18"/>
  <c r="A295" i="18" s="1"/>
  <c r="J295" i="18" s="1"/>
  <c r="H295" i="18"/>
  <c r="I295" i="18"/>
  <c r="K295" i="18"/>
  <c r="L295" i="18"/>
  <c r="B296" i="18"/>
  <c r="A296" i="18" s="1"/>
  <c r="J296" i="18" s="1"/>
  <c r="H296" i="18"/>
  <c r="E296" i="18" s="1"/>
  <c r="I296" i="18"/>
  <c r="K296" i="18"/>
  <c r="L296" i="18"/>
  <c r="B297" i="18"/>
  <c r="A297" i="18" s="1"/>
  <c r="J297" i="18" s="1"/>
  <c r="H297" i="18"/>
  <c r="E297" i="18" s="1"/>
  <c r="I297" i="18"/>
  <c r="K297" i="18"/>
  <c r="L297" i="18"/>
  <c r="B298" i="18"/>
  <c r="A298" i="18" s="1"/>
  <c r="J298" i="18" s="1"/>
  <c r="H298" i="18"/>
  <c r="I298" i="18"/>
  <c r="K298" i="18"/>
  <c r="L298" i="18"/>
  <c r="B299" i="18"/>
  <c r="A299" i="18" s="1"/>
  <c r="J299" i="18" s="1"/>
  <c r="H299" i="18"/>
  <c r="G299" i="18" s="1"/>
  <c r="I299" i="18"/>
  <c r="K299" i="18"/>
  <c r="L299" i="18"/>
  <c r="B300" i="18"/>
  <c r="A300" i="18" s="1"/>
  <c r="J300" i="18" s="1"/>
  <c r="H300" i="18"/>
  <c r="D300" i="18" s="1"/>
  <c r="I300" i="18"/>
  <c r="K300" i="18"/>
  <c r="L300" i="18"/>
  <c r="B301" i="18"/>
  <c r="A301" i="18" s="1"/>
  <c r="J301" i="18" s="1"/>
  <c r="H301" i="18"/>
  <c r="I301" i="18"/>
  <c r="K301" i="18"/>
  <c r="L301" i="18"/>
  <c r="B302" i="18"/>
  <c r="A302" i="18" s="1"/>
  <c r="J302" i="18" s="1"/>
  <c r="H302" i="18"/>
  <c r="F302" i="18" s="1"/>
  <c r="I302" i="18"/>
  <c r="K302" i="18"/>
  <c r="L302" i="18"/>
  <c r="B303" i="18"/>
  <c r="A303" i="18" s="1"/>
  <c r="J303" i="18" s="1"/>
  <c r="H303" i="18"/>
  <c r="G303" i="18" s="1"/>
  <c r="I303" i="18"/>
  <c r="K303" i="18"/>
  <c r="L303" i="18"/>
  <c r="B304" i="18"/>
  <c r="A304" i="18" s="1"/>
  <c r="J304" i="18" s="1"/>
  <c r="H304" i="18"/>
  <c r="I304" i="18"/>
  <c r="K304" i="18"/>
  <c r="L304" i="18"/>
  <c r="B305" i="18"/>
  <c r="A305" i="18" s="1"/>
  <c r="J305" i="18" s="1"/>
  <c r="H305" i="18"/>
  <c r="G305" i="18" s="1"/>
  <c r="I305" i="18"/>
  <c r="K305" i="18"/>
  <c r="L305" i="18"/>
  <c r="B306" i="18"/>
  <c r="A306" i="18" s="1"/>
  <c r="J306" i="18" s="1"/>
  <c r="H306" i="18"/>
  <c r="E306" i="18" s="1"/>
  <c r="I306" i="18"/>
  <c r="K306" i="18"/>
  <c r="L306" i="18"/>
  <c r="B307" i="18"/>
  <c r="A307" i="18" s="1"/>
  <c r="J307" i="18" s="1"/>
  <c r="H307" i="18"/>
  <c r="D307" i="18" s="1"/>
  <c r="I307" i="18"/>
  <c r="K307" i="18"/>
  <c r="L307" i="18"/>
  <c r="B308" i="18"/>
  <c r="A308" i="18" s="1"/>
  <c r="J308" i="18" s="1"/>
  <c r="H308" i="18"/>
  <c r="F308" i="18" s="1"/>
  <c r="I308" i="18"/>
  <c r="K308" i="18"/>
  <c r="L308" i="18"/>
  <c r="B309" i="18"/>
  <c r="A309" i="18" s="1"/>
  <c r="J309" i="18" s="1"/>
  <c r="H309" i="18"/>
  <c r="I309" i="18"/>
  <c r="K309" i="18"/>
  <c r="L309" i="18"/>
  <c r="B310" i="18"/>
  <c r="A310" i="18" s="1"/>
  <c r="J310" i="18" s="1"/>
  <c r="H310" i="18"/>
  <c r="G310" i="18" s="1"/>
  <c r="I310" i="18"/>
  <c r="K310" i="18"/>
  <c r="L310" i="18"/>
  <c r="B311" i="18"/>
  <c r="A311" i="18" s="1"/>
  <c r="J311" i="18" s="1"/>
  <c r="H311" i="18"/>
  <c r="E311" i="18" s="1"/>
  <c r="I311" i="18"/>
  <c r="K311" i="18"/>
  <c r="L311" i="18"/>
  <c r="B312" i="18"/>
  <c r="A312" i="18" s="1"/>
  <c r="J312" i="18" s="1"/>
  <c r="H312" i="18"/>
  <c r="I312" i="18"/>
  <c r="K312" i="18"/>
  <c r="L312" i="18"/>
  <c r="B313" i="18"/>
  <c r="A313" i="18" s="1"/>
  <c r="J313" i="18" s="1"/>
  <c r="H313" i="18"/>
  <c r="G313" i="18" s="1"/>
  <c r="I313" i="18"/>
  <c r="K313" i="18"/>
  <c r="L313" i="18"/>
  <c r="B314" i="18"/>
  <c r="A314" i="18" s="1"/>
  <c r="J314" i="18" s="1"/>
  <c r="H314" i="18"/>
  <c r="G314" i="18" s="1"/>
  <c r="I314" i="18"/>
  <c r="K314" i="18"/>
  <c r="L314" i="18"/>
  <c r="B315" i="18"/>
  <c r="A315" i="18" s="1"/>
  <c r="J315" i="18" s="1"/>
  <c r="H315" i="18"/>
  <c r="G315" i="18" s="1"/>
  <c r="I315" i="18"/>
  <c r="K315" i="18"/>
  <c r="L315" i="18"/>
  <c r="B316" i="18"/>
  <c r="A316" i="18" s="1"/>
  <c r="J316" i="18" s="1"/>
  <c r="H316" i="18"/>
  <c r="F316" i="18" s="1"/>
  <c r="I316" i="18"/>
  <c r="K316" i="18"/>
  <c r="L316" i="18"/>
  <c r="B317" i="18"/>
  <c r="A317" i="18" s="1"/>
  <c r="J317" i="18" s="1"/>
  <c r="H317" i="18"/>
  <c r="D317" i="18" s="1"/>
  <c r="I317" i="18"/>
  <c r="K317" i="18"/>
  <c r="L317" i="18"/>
  <c r="B318" i="18"/>
  <c r="A318" i="18" s="1"/>
  <c r="J318" i="18" s="1"/>
  <c r="H318" i="18"/>
  <c r="I318" i="18"/>
  <c r="K318" i="18"/>
  <c r="L318" i="18"/>
  <c r="B319" i="18"/>
  <c r="A319" i="18" s="1"/>
  <c r="J319" i="18" s="1"/>
  <c r="H319" i="18"/>
  <c r="E319" i="18" s="1"/>
  <c r="I319" i="18"/>
  <c r="K319" i="18"/>
  <c r="L319" i="18"/>
  <c r="B320" i="18"/>
  <c r="A320" i="18" s="1"/>
  <c r="J320" i="18" s="1"/>
  <c r="H320" i="18"/>
  <c r="E320" i="18" s="1"/>
  <c r="I320" i="18"/>
  <c r="K320" i="18"/>
  <c r="L320" i="18"/>
  <c r="B321" i="18"/>
  <c r="A321" i="18" s="1"/>
  <c r="J321" i="18" s="1"/>
  <c r="H321" i="18"/>
  <c r="G321" i="18" s="1"/>
  <c r="I321" i="18"/>
  <c r="K321" i="18"/>
  <c r="L321" i="18"/>
  <c r="B322" i="18"/>
  <c r="A322" i="18" s="1"/>
  <c r="J322" i="18" s="1"/>
  <c r="H322" i="18"/>
  <c r="E322" i="18" s="1"/>
  <c r="I322" i="18"/>
  <c r="K322" i="18"/>
  <c r="L322" i="18"/>
  <c r="B323" i="18"/>
  <c r="A323" i="18" s="1"/>
  <c r="J323" i="18" s="1"/>
  <c r="H323" i="18"/>
  <c r="G323" i="18" s="1"/>
  <c r="I323" i="18"/>
  <c r="K323" i="18"/>
  <c r="L323" i="18"/>
  <c r="B324" i="18"/>
  <c r="A324" i="18" s="1"/>
  <c r="J324" i="18" s="1"/>
  <c r="H324" i="18"/>
  <c r="D324" i="18" s="1"/>
  <c r="I324" i="18"/>
  <c r="K324" i="18"/>
  <c r="L324" i="18"/>
  <c r="B325" i="18"/>
  <c r="A325" i="18" s="1"/>
  <c r="J325" i="18" s="1"/>
  <c r="H325" i="18"/>
  <c r="I325" i="18"/>
  <c r="K325" i="18"/>
  <c r="L325" i="18"/>
  <c r="B326" i="18"/>
  <c r="A326" i="18" s="1"/>
  <c r="J326" i="18" s="1"/>
  <c r="H326" i="18"/>
  <c r="I326" i="18"/>
  <c r="K326" i="18"/>
  <c r="L326" i="18"/>
  <c r="B327" i="18"/>
  <c r="A327" i="18" s="1"/>
  <c r="J327" i="18" s="1"/>
  <c r="H327" i="18"/>
  <c r="I327" i="18"/>
  <c r="K327" i="18"/>
  <c r="L327" i="18"/>
  <c r="B328" i="18"/>
  <c r="A328" i="18" s="1"/>
  <c r="J328" i="18" s="1"/>
  <c r="H328" i="18"/>
  <c r="F328" i="18" s="1"/>
  <c r="I328" i="18"/>
  <c r="K328" i="18"/>
  <c r="L328" i="18"/>
  <c r="B329" i="18"/>
  <c r="A329" i="18" s="1"/>
  <c r="J329" i="18" s="1"/>
  <c r="H329" i="18"/>
  <c r="D329" i="18" s="1"/>
  <c r="I329" i="18"/>
  <c r="K329" i="18"/>
  <c r="L329" i="18"/>
  <c r="B330" i="18"/>
  <c r="A330" i="18" s="1"/>
  <c r="J330" i="18" s="1"/>
  <c r="H330" i="18"/>
  <c r="G330" i="18" s="1"/>
  <c r="I330" i="18"/>
  <c r="K330" i="18"/>
  <c r="L330" i="18"/>
  <c r="B331" i="18"/>
  <c r="A331" i="18" s="1"/>
  <c r="J331" i="18" s="1"/>
  <c r="H331" i="18"/>
  <c r="F331" i="18" s="1"/>
  <c r="I331" i="18"/>
  <c r="K331" i="18"/>
  <c r="L331" i="18"/>
  <c r="B332" i="18"/>
  <c r="A332" i="18" s="1"/>
  <c r="J332" i="18" s="1"/>
  <c r="H332" i="18"/>
  <c r="D332" i="18" s="1"/>
  <c r="I332" i="18"/>
  <c r="K332" i="18"/>
  <c r="L332" i="18"/>
  <c r="B333" i="18"/>
  <c r="A333" i="18" s="1"/>
  <c r="J333" i="18" s="1"/>
  <c r="H333" i="18"/>
  <c r="I333" i="18"/>
  <c r="K333" i="18"/>
  <c r="L333" i="18"/>
  <c r="B334" i="18"/>
  <c r="A334" i="18" s="1"/>
  <c r="J334" i="18" s="1"/>
  <c r="H334" i="18"/>
  <c r="I334" i="18"/>
  <c r="K334" i="18"/>
  <c r="L334" i="18"/>
  <c r="B335" i="18"/>
  <c r="A335" i="18" s="1"/>
  <c r="J335" i="18" s="1"/>
  <c r="H335" i="18"/>
  <c r="E335" i="18" s="1"/>
  <c r="I335" i="18"/>
  <c r="K335" i="18"/>
  <c r="L335" i="18"/>
  <c r="B336" i="18"/>
  <c r="A336" i="18" s="1"/>
  <c r="J336" i="18" s="1"/>
  <c r="H336" i="18"/>
  <c r="G336" i="18" s="1"/>
  <c r="I336" i="18"/>
  <c r="K336" i="18"/>
  <c r="L336" i="18"/>
  <c r="B337" i="18"/>
  <c r="A337" i="18" s="1"/>
  <c r="J337" i="18" s="1"/>
  <c r="H337" i="18"/>
  <c r="G337" i="18" s="1"/>
  <c r="I337" i="18"/>
  <c r="K337" i="18"/>
  <c r="L337" i="18"/>
  <c r="B338" i="18"/>
  <c r="A338" i="18" s="1"/>
  <c r="J338" i="18" s="1"/>
  <c r="H338" i="18"/>
  <c r="E338" i="18" s="1"/>
  <c r="I338" i="18"/>
  <c r="K338" i="18"/>
  <c r="L338" i="18"/>
  <c r="B339" i="18"/>
  <c r="A339" i="18" s="1"/>
  <c r="J339" i="18" s="1"/>
  <c r="H339" i="18"/>
  <c r="D339" i="18" s="1"/>
  <c r="I339" i="18"/>
  <c r="K339" i="18"/>
  <c r="L339" i="18"/>
  <c r="B340" i="18"/>
  <c r="A340" i="18" s="1"/>
  <c r="J340" i="18" s="1"/>
  <c r="H340" i="18"/>
  <c r="I340" i="18"/>
  <c r="K340" i="18"/>
  <c r="L340" i="18"/>
  <c r="B341" i="18"/>
  <c r="A341" i="18" s="1"/>
  <c r="J341" i="18" s="1"/>
  <c r="H341" i="18"/>
  <c r="I341" i="18"/>
  <c r="K341" i="18"/>
  <c r="L341" i="18"/>
  <c r="B342" i="18"/>
  <c r="A342" i="18" s="1"/>
  <c r="J342" i="18" s="1"/>
  <c r="H342" i="18"/>
  <c r="D342" i="18" s="1"/>
  <c r="I342" i="18"/>
  <c r="K342" i="18"/>
  <c r="L342" i="18"/>
  <c r="B343" i="18"/>
  <c r="A343" i="18" s="1"/>
  <c r="J343" i="18" s="1"/>
  <c r="H343" i="18"/>
  <c r="F343" i="18" s="1"/>
  <c r="I343" i="18"/>
  <c r="K343" i="18"/>
  <c r="L343" i="18"/>
  <c r="B344" i="18"/>
  <c r="A344" i="18" s="1"/>
  <c r="J344" i="18" s="1"/>
  <c r="H344" i="18"/>
  <c r="E344" i="18" s="1"/>
  <c r="I344" i="18"/>
  <c r="K344" i="18"/>
  <c r="L344" i="18"/>
  <c r="B345" i="18"/>
  <c r="A345" i="18" s="1"/>
  <c r="J345" i="18" s="1"/>
  <c r="H345" i="18"/>
  <c r="E345" i="18" s="1"/>
  <c r="I345" i="18"/>
  <c r="K345" i="18"/>
  <c r="L345" i="18"/>
  <c r="B346" i="18"/>
  <c r="A346" i="18" s="1"/>
  <c r="J346" i="18" s="1"/>
  <c r="H346" i="18"/>
  <c r="F346" i="18" s="1"/>
  <c r="I346" i="18"/>
  <c r="K346" i="18"/>
  <c r="L346" i="18"/>
  <c r="B347" i="18"/>
  <c r="A347" i="18" s="1"/>
  <c r="J347" i="18" s="1"/>
  <c r="H347" i="18"/>
  <c r="I347" i="18"/>
  <c r="K347" i="18"/>
  <c r="L347" i="18"/>
  <c r="B348" i="18"/>
  <c r="A348" i="18" s="1"/>
  <c r="J348" i="18" s="1"/>
  <c r="H348" i="18"/>
  <c r="I348" i="18"/>
  <c r="K348" i="18"/>
  <c r="L348" i="18"/>
  <c r="B349" i="18"/>
  <c r="A349" i="18" s="1"/>
  <c r="J349" i="18" s="1"/>
  <c r="H349" i="18"/>
  <c r="E349" i="18" s="1"/>
  <c r="I349" i="18"/>
  <c r="K349" i="18"/>
  <c r="L349" i="18"/>
  <c r="B350" i="18"/>
  <c r="A350" i="18" s="1"/>
  <c r="J350" i="18" s="1"/>
  <c r="H350" i="18"/>
  <c r="D350" i="18" s="1"/>
  <c r="I350" i="18"/>
  <c r="K350" i="18"/>
  <c r="L350" i="18"/>
  <c r="B351" i="18"/>
  <c r="A351" i="18" s="1"/>
  <c r="J351" i="18" s="1"/>
  <c r="H351" i="18"/>
  <c r="G351" i="18" s="1"/>
  <c r="I351" i="18"/>
  <c r="K351" i="18"/>
  <c r="L351" i="18"/>
  <c r="B352" i="18"/>
  <c r="A352" i="18" s="1"/>
  <c r="J352" i="18" s="1"/>
  <c r="H352" i="18"/>
  <c r="E352" i="18" s="1"/>
  <c r="I352" i="18"/>
  <c r="K352" i="18"/>
  <c r="L352" i="18"/>
  <c r="B353" i="18"/>
  <c r="A353" i="18" s="1"/>
  <c r="J353" i="18" s="1"/>
  <c r="H353" i="18"/>
  <c r="D353" i="18" s="1"/>
  <c r="I353" i="18"/>
  <c r="K353" i="18"/>
  <c r="L353" i="18"/>
  <c r="B354" i="18"/>
  <c r="A354" i="18" s="1"/>
  <c r="J354" i="18" s="1"/>
  <c r="H354" i="18"/>
  <c r="G354" i="18" s="1"/>
  <c r="I354" i="18"/>
  <c r="K354" i="18"/>
  <c r="L354" i="18"/>
  <c r="B355" i="18"/>
  <c r="A355" i="18" s="1"/>
  <c r="J355" i="18" s="1"/>
  <c r="H355" i="18"/>
  <c r="I355" i="18"/>
  <c r="K355" i="18"/>
  <c r="L355" i="18"/>
  <c r="B356" i="18"/>
  <c r="A356" i="18" s="1"/>
  <c r="J356" i="18" s="1"/>
  <c r="H356" i="18"/>
  <c r="I356" i="18"/>
  <c r="K356" i="18"/>
  <c r="L356" i="18"/>
  <c r="B357" i="18"/>
  <c r="A357" i="18" s="1"/>
  <c r="J357" i="18" s="1"/>
  <c r="H357" i="18"/>
  <c r="I357" i="18"/>
  <c r="K357" i="18"/>
  <c r="L357" i="18"/>
  <c r="B358" i="18"/>
  <c r="A358" i="18" s="1"/>
  <c r="J358" i="18" s="1"/>
  <c r="H358" i="18"/>
  <c r="I358" i="18"/>
  <c r="K358" i="18"/>
  <c r="L358" i="18"/>
  <c r="B359" i="18"/>
  <c r="A359" i="18" s="1"/>
  <c r="J359" i="18" s="1"/>
  <c r="H359" i="18"/>
  <c r="E359" i="18" s="1"/>
  <c r="I359" i="18"/>
  <c r="K359" i="18"/>
  <c r="L359" i="18"/>
  <c r="B360" i="18"/>
  <c r="A360" i="18" s="1"/>
  <c r="J360" i="18" s="1"/>
  <c r="H360" i="18"/>
  <c r="D360" i="18" s="1"/>
  <c r="I360" i="18"/>
  <c r="K360" i="18"/>
  <c r="L360" i="18"/>
  <c r="B361" i="18"/>
  <c r="A361" i="18" s="1"/>
  <c r="J361" i="18" s="1"/>
  <c r="H361" i="18"/>
  <c r="D361" i="18" s="1"/>
  <c r="I361" i="18"/>
  <c r="K361" i="18"/>
  <c r="L361" i="18"/>
  <c r="B362" i="18"/>
  <c r="A362" i="18" s="1"/>
  <c r="J362" i="18" s="1"/>
  <c r="H362" i="18"/>
  <c r="D362" i="18" s="1"/>
  <c r="I362" i="18"/>
  <c r="K362" i="18"/>
  <c r="L362" i="18"/>
  <c r="B363" i="18"/>
  <c r="A363" i="18" s="1"/>
  <c r="J363" i="18" s="1"/>
  <c r="H363" i="18"/>
  <c r="E363" i="18" s="1"/>
  <c r="I363" i="18"/>
  <c r="K363" i="18"/>
  <c r="L363" i="18"/>
  <c r="B364" i="18"/>
  <c r="A364" i="18" s="1"/>
  <c r="J364" i="18" s="1"/>
  <c r="H364" i="18"/>
  <c r="F364" i="18" s="1"/>
  <c r="I364" i="18"/>
  <c r="K364" i="18"/>
  <c r="L364" i="18"/>
  <c r="B365" i="18"/>
  <c r="A365" i="18" s="1"/>
  <c r="J365" i="18" s="1"/>
  <c r="H365" i="18"/>
  <c r="D365" i="18" s="1"/>
  <c r="I365" i="18"/>
  <c r="K365" i="18"/>
  <c r="L365" i="18"/>
  <c r="B366" i="18"/>
  <c r="A366" i="18" s="1"/>
  <c r="J366" i="18" s="1"/>
  <c r="H366" i="18"/>
  <c r="G366" i="18" s="1"/>
  <c r="I366" i="18"/>
  <c r="K366" i="18"/>
  <c r="L366" i="18"/>
  <c r="B367" i="18"/>
  <c r="A367" i="18" s="1"/>
  <c r="J367" i="18" s="1"/>
  <c r="H367" i="18"/>
  <c r="F367" i="18" s="1"/>
  <c r="I367" i="18"/>
  <c r="K367" i="18"/>
  <c r="L367" i="18"/>
  <c r="B368" i="18"/>
  <c r="A368" i="18" s="1"/>
  <c r="J368" i="18" s="1"/>
  <c r="H368" i="18"/>
  <c r="F368" i="18" s="1"/>
  <c r="I368" i="18"/>
  <c r="K368" i="18"/>
  <c r="L368" i="18"/>
  <c r="B369" i="18"/>
  <c r="A369" i="18" s="1"/>
  <c r="J369" i="18" s="1"/>
  <c r="H369" i="18"/>
  <c r="I369" i="18"/>
  <c r="K369" i="18"/>
  <c r="L369" i="18"/>
  <c r="B370" i="18"/>
  <c r="A370" i="18" s="1"/>
  <c r="J370" i="18" s="1"/>
  <c r="H370" i="18"/>
  <c r="I370" i="18"/>
  <c r="K370" i="18"/>
  <c r="L370" i="18"/>
  <c r="B371" i="18"/>
  <c r="A371" i="18" s="1"/>
  <c r="J371" i="18" s="1"/>
  <c r="H371" i="18"/>
  <c r="I371" i="18"/>
  <c r="K371" i="18"/>
  <c r="L371" i="18"/>
  <c r="B372" i="18"/>
  <c r="A372" i="18" s="1"/>
  <c r="J372" i="18" s="1"/>
  <c r="H372" i="18"/>
  <c r="F372" i="18" s="1"/>
  <c r="I372" i="18"/>
  <c r="K372" i="18"/>
  <c r="L372" i="18"/>
  <c r="B373" i="18"/>
  <c r="A373" i="18" s="1"/>
  <c r="J373" i="18" s="1"/>
  <c r="H373" i="18"/>
  <c r="I373" i="18"/>
  <c r="K373" i="18"/>
  <c r="L373" i="18"/>
  <c r="B374" i="18"/>
  <c r="A374" i="18" s="1"/>
  <c r="J374" i="18" s="1"/>
  <c r="H374" i="18"/>
  <c r="D374" i="18" s="1"/>
  <c r="I374" i="18"/>
  <c r="K374" i="18"/>
  <c r="L374" i="18"/>
  <c r="B375" i="18"/>
  <c r="A375" i="18" s="1"/>
  <c r="J375" i="18" s="1"/>
  <c r="H375" i="18"/>
  <c r="G375" i="18" s="1"/>
  <c r="I375" i="18"/>
  <c r="K375" i="18"/>
  <c r="L375" i="18"/>
  <c r="B376" i="18"/>
  <c r="A376" i="18" s="1"/>
  <c r="J376" i="18" s="1"/>
  <c r="H376" i="18"/>
  <c r="I376" i="18"/>
  <c r="K376" i="18"/>
  <c r="L376" i="18"/>
  <c r="B377" i="18"/>
  <c r="A377" i="18" s="1"/>
  <c r="J377" i="18" s="1"/>
  <c r="H377" i="18"/>
  <c r="D377" i="18" s="1"/>
  <c r="I377" i="18"/>
  <c r="K377" i="18"/>
  <c r="L377" i="18"/>
  <c r="B378" i="18"/>
  <c r="A378" i="18" s="1"/>
  <c r="J378" i="18" s="1"/>
  <c r="H378" i="18"/>
  <c r="I378" i="18"/>
  <c r="K378" i="18"/>
  <c r="L378" i="18"/>
  <c r="B379" i="18"/>
  <c r="A379" i="18" s="1"/>
  <c r="J379" i="18" s="1"/>
  <c r="H379" i="18"/>
  <c r="E379" i="18" s="1"/>
  <c r="I379" i="18"/>
  <c r="K379" i="18"/>
  <c r="L379" i="18"/>
  <c r="B380" i="18"/>
  <c r="A380" i="18" s="1"/>
  <c r="J380" i="18" s="1"/>
  <c r="H380" i="18"/>
  <c r="F380" i="18" s="1"/>
  <c r="I380" i="18"/>
  <c r="K380" i="18"/>
  <c r="L380" i="18"/>
  <c r="B381" i="18"/>
  <c r="A381" i="18" s="1"/>
  <c r="J381" i="18" s="1"/>
  <c r="H381" i="18"/>
  <c r="D381" i="18" s="1"/>
  <c r="I381" i="18"/>
  <c r="K381" i="18"/>
  <c r="L381" i="18"/>
  <c r="B382" i="18"/>
  <c r="A382" i="18" s="1"/>
  <c r="J382" i="18" s="1"/>
  <c r="H382" i="18"/>
  <c r="I382" i="18"/>
  <c r="K382" i="18"/>
  <c r="L382" i="18"/>
  <c r="B383" i="18"/>
  <c r="A383" i="18" s="1"/>
  <c r="J383" i="18" s="1"/>
  <c r="H383" i="18"/>
  <c r="F383" i="18" s="1"/>
  <c r="I383" i="18"/>
  <c r="K383" i="18"/>
  <c r="L383" i="18"/>
  <c r="B384" i="18"/>
  <c r="A384" i="18" s="1"/>
  <c r="J384" i="18" s="1"/>
  <c r="H384" i="18"/>
  <c r="F384" i="18" s="1"/>
  <c r="I384" i="18"/>
  <c r="K384" i="18"/>
  <c r="L384" i="18"/>
  <c r="B385" i="18"/>
  <c r="A385" i="18" s="1"/>
  <c r="J385" i="18" s="1"/>
  <c r="H385" i="18"/>
  <c r="I385" i="18"/>
  <c r="K385" i="18"/>
  <c r="L385" i="18"/>
  <c r="B386" i="18"/>
  <c r="A386" i="18" s="1"/>
  <c r="J386" i="18" s="1"/>
  <c r="H386" i="18"/>
  <c r="D386" i="18" s="1"/>
  <c r="I386" i="18"/>
  <c r="K386" i="18"/>
  <c r="L386" i="18"/>
  <c r="B387" i="18"/>
  <c r="A387" i="18" s="1"/>
  <c r="J387" i="18" s="1"/>
  <c r="H387" i="18"/>
  <c r="I387" i="18"/>
  <c r="K387" i="18"/>
  <c r="L387" i="18"/>
  <c r="B388" i="18"/>
  <c r="A388" i="18" s="1"/>
  <c r="J388" i="18" s="1"/>
  <c r="H388" i="18"/>
  <c r="I388" i="18"/>
  <c r="K388" i="18"/>
  <c r="L388" i="18"/>
  <c r="B389" i="18"/>
  <c r="A389" i="18" s="1"/>
  <c r="J389" i="18" s="1"/>
  <c r="H389" i="18"/>
  <c r="I389" i="18"/>
  <c r="K389" i="18"/>
  <c r="L389" i="18"/>
  <c r="B390" i="18"/>
  <c r="A390" i="18" s="1"/>
  <c r="J390" i="18" s="1"/>
  <c r="H390" i="18"/>
  <c r="I390" i="18"/>
  <c r="K390" i="18"/>
  <c r="L390" i="18"/>
  <c r="B391" i="18"/>
  <c r="A391" i="18" s="1"/>
  <c r="J391" i="18" s="1"/>
  <c r="H391" i="18"/>
  <c r="I391" i="18"/>
  <c r="K391" i="18"/>
  <c r="L391" i="18"/>
  <c r="B392" i="18"/>
  <c r="A392" i="18" s="1"/>
  <c r="J392" i="18" s="1"/>
  <c r="H392" i="18"/>
  <c r="D392" i="18" s="1"/>
  <c r="I392" i="18"/>
  <c r="K392" i="18"/>
  <c r="L392" i="18"/>
  <c r="B393" i="18"/>
  <c r="A393" i="18" s="1"/>
  <c r="J393" i="18" s="1"/>
  <c r="H393" i="18"/>
  <c r="E393" i="18" s="1"/>
  <c r="I393" i="18"/>
  <c r="K393" i="18"/>
  <c r="L393" i="18"/>
  <c r="B394" i="18"/>
  <c r="A394" i="18" s="1"/>
  <c r="J394" i="18" s="1"/>
  <c r="H394" i="18"/>
  <c r="D394" i="18" s="1"/>
  <c r="I394" i="18"/>
  <c r="K394" i="18"/>
  <c r="L394" i="18"/>
  <c r="B395" i="18"/>
  <c r="A395" i="18" s="1"/>
  <c r="J395" i="18" s="1"/>
  <c r="H395" i="18"/>
  <c r="I395" i="18"/>
  <c r="K395" i="18"/>
  <c r="L395" i="18"/>
  <c r="B396" i="18"/>
  <c r="A396" i="18" s="1"/>
  <c r="J396" i="18" s="1"/>
  <c r="H396" i="18"/>
  <c r="I396" i="18"/>
  <c r="K396" i="18"/>
  <c r="L396" i="18"/>
  <c r="B397" i="18"/>
  <c r="A397" i="18" s="1"/>
  <c r="J397" i="18" s="1"/>
  <c r="H397" i="18"/>
  <c r="I397" i="18"/>
  <c r="K397" i="18"/>
  <c r="L397" i="18"/>
  <c r="B398" i="18"/>
  <c r="A398" i="18" s="1"/>
  <c r="J398" i="18" s="1"/>
  <c r="H398" i="18"/>
  <c r="D398" i="18" s="1"/>
  <c r="I398" i="18"/>
  <c r="K398" i="18"/>
  <c r="L398" i="18"/>
  <c r="B399" i="18"/>
  <c r="A399" i="18" s="1"/>
  <c r="J399" i="18" s="1"/>
  <c r="H399" i="18"/>
  <c r="G399" i="18" s="1"/>
  <c r="I399" i="18"/>
  <c r="K399" i="18"/>
  <c r="L399" i="18"/>
  <c r="B400" i="18"/>
  <c r="A400" i="18" s="1"/>
  <c r="J400" i="18" s="1"/>
  <c r="H400" i="18"/>
  <c r="I400" i="18"/>
  <c r="K400" i="18"/>
  <c r="L400" i="18"/>
  <c r="B401" i="18"/>
  <c r="A401" i="18" s="1"/>
  <c r="J401" i="18" s="1"/>
  <c r="H401" i="18"/>
  <c r="E401" i="18" s="1"/>
  <c r="I401" i="18"/>
  <c r="K401" i="18"/>
  <c r="L401" i="18"/>
  <c r="B402" i="18"/>
  <c r="A402" i="18" s="1"/>
  <c r="J402" i="18" s="1"/>
  <c r="H402" i="18"/>
  <c r="D402" i="18" s="1"/>
  <c r="I402" i="18"/>
  <c r="K402" i="18"/>
  <c r="L402" i="18"/>
  <c r="B403" i="18"/>
  <c r="A403" i="18" s="1"/>
  <c r="J403" i="18" s="1"/>
  <c r="H403" i="18"/>
  <c r="E403" i="18" s="1"/>
  <c r="I403" i="18"/>
  <c r="K403" i="18"/>
  <c r="L403" i="18"/>
  <c r="B404" i="18"/>
  <c r="A404" i="18" s="1"/>
  <c r="J404" i="18" s="1"/>
  <c r="H404" i="18"/>
  <c r="E404" i="18" s="1"/>
  <c r="I404" i="18"/>
  <c r="K404" i="18"/>
  <c r="L404" i="18"/>
  <c r="B405" i="18"/>
  <c r="A405" i="18" s="1"/>
  <c r="J405" i="18" s="1"/>
  <c r="H405" i="18"/>
  <c r="D405" i="18" s="1"/>
  <c r="I405" i="18"/>
  <c r="K405" i="18"/>
  <c r="L405" i="18"/>
  <c r="B406" i="18"/>
  <c r="A406" i="18" s="1"/>
  <c r="J406" i="18" s="1"/>
  <c r="H406" i="18"/>
  <c r="D406" i="18" s="1"/>
  <c r="I406" i="18"/>
  <c r="K406" i="18"/>
  <c r="L406" i="18"/>
  <c r="B407" i="18"/>
  <c r="A407" i="18" s="1"/>
  <c r="J407" i="18" s="1"/>
  <c r="H407" i="18"/>
  <c r="F407" i="18" s="1"/>
  <c r="I407" i="18"/>
  <c r="K407" i="18"/>
  <c r="L407" i="18"/>
  <c r="B408" i="18"/>
  <c r="A408" i="18" s="1"/>
  <c r="J408" i="18" s="1"/>
  <c r="H408" i="18"/>
  <c r="I408" i="18"/>
  <c r="K408" i="18"/>
  <c r="L408" i="18"/>
  <c r="B409" i="18"/>
  <c r="A409" i="18" s="1"/>
  <c r="J409" i="18" s="1"/>
  <c r="H409" i="18"/>
  <c r="D409" i="18" s="1"/>
  <c r="I409" i="18"/>
  <c r="K409" i="18"/>
  <c r="L409" i="18"/>
  <c r="B410" i="18"/>
  <c r="A410" i="18" s="1"/>
  <c r="J410" i="18" s="1"/>
  <c r="H410" i="18"/>
  <c r="I410" i="18"/>
  <c r="K410" i="18"/>
  <c r="L410" i="18"/>
  <c r="B411" i="18"/>
  <c r="A411" i="18" s="1"/>
  <c r="J411" i="18" s="1"/>
  <c r="H411" i="18"/>
  <c r="E411" i="18" s="1"/>
  <c r="I411" i="18"/>
  <c r="K411" i="18"/>
  <c r="L411" i="18"/>
  <c r="B412" i="18"/>
  <c r="A412" i="18" s="1"/>
  <c r="J412" i="18" s="1"/>
  <c r="H412" i="18"/>
  <c r="I412" i="18"/>
  <c r="K412" i="18"/>
  <c r="L412" i="18"/>
  <c r="B413" i="18"/>
  <c r="A413" i="18" s="1"/>
  <c r="J413" i="18" s="1"/>
  <c r="H413" i="18"/>
  <c r="E413" i="18" s="1"/>
  <c r="I413" i="18"/>
  <c r="K413" i="18"/>
  <c r="L413" i="18"/>
  <c r="B414" i="18"/>
  <c r="A414" i="18" s="1"/>
  <c r="J414" i="18" s="1"/>
  <c r="H414" i="18"/>
  <c r="E414" i="18" s="1"/>
  <c r="I414" i="18"/>
  <c r="K414" i="18"/>
  <c r="L414" i="18"/>
  <c r="B415" i="18"/>
  <c r="A415" i="18" s="1"/>
  <c r="J415" i="18" s="1"/>
  <c r="H415" i="18"/>
  <c r="E415" i="18" s="1"/>
  <c r="I415" i="18"/>
  <c r="K415" i="18"/>
  <c r="L415" i="18"/>
  <c r="B416" i="18"/>
  <c r="A416" i="18" s="1"/>
  <c r="J416" i="18" s="1"/>
  <c r="H416" i="18"/>
  <c r="I416" i="18"/>
  <c r="K416" i="18"/>
  <c r="L416" i="18"/>
  <c r="B417" i="18"/>
  <c r="A417" i="18" s="1"/>
  <c r="J417" i="18" s="1"/>
  <c r="H417" i="18"/>
  <c r="I417" i="18"/>
  <c r="K417" i="18"/>
  <c r="L417" i="18"/>
  <c r="B418" i="18"/>
  <c r="A418" i="18" s="1"/>
  <c r="J418" i="18" s="1"/>
  <c r="H418" i="18"/>
  <c r="D418" i="18" s="1"/>
  <c r="I418" i="18"/>
  <c r="K418" i="18"/>
  <c r="L418" i="18"/>
  <c r="B419" i="18"/>
  <c r="A419" i="18" s="1"/>
  <c r="J419" i="18" s="1"/>
  <c r="H419" i="18"/>
  <c r="I419" i="18"/>
  <c r="K419" i="18"/>
  <c r="L419" i="18"/>
  <c r="B420" i="18"/>
  <c r="A420" i="18" s="1"/>
  <c r="J420" i="18" s="1"/>
  <c r="H420" i="18"/>
  <c r="I420" i="18"/>
  <c r="K420" i="18"/>
  <c r="L420" i="18"/>
  <c r="B421" i="18"/>
  <c r="A421" i="18" s="1"/>
  <c r="J421" i="18" s="1"/>
  <c r="H421" i="18"/>
  <c r="E421" i="18" s="1"/>
  <c r="I421" i="18"/>
  <c r="K421" i="18"/>
  <c r="L421" i="18"/>
  <c r="B422" i="18"/>
  <c r="A422" i="18" s="1"/>
  <c r="J422" i="18" s="1"/>
  <c r="H422" i="18"/>
  <c r="I422" i="18"/>
  <c r="K422" i="18"/>
  <c r="L422" i="18"/>
  <c r="B423" i="18"/>
  <c r="A423" i="18" s="1"/>
  <c r="J423" i="18" s="1"/>
  <c r="H423" i="18"/>
  <c r="I423" i="18"/>
  <c r="K423" i="18"/>
  <c r="L423" i="18"/>
  <c r="B424" i="18"/>
  <c r="A424" i="18" s="1"/>
  <c r="J424" i="18" s="1"/>
  <c r="H424" i="18"/>
  <c r="D424" i="18" s="1"/>
  <c r="I424" i="18"/>
  <c r="K424" i="18"/>
  <c r="L424" i="18"/>
  <c r="B425" i="18"/>
  <c r="A425" i="18" s="1"/>
  <c r="J425" i="18" s="1"/>
  <c r="H425" i="18"/>
  <c r="E425" i="18" s="1"/>
  <c r="I425" i="18"/>
  <c r="K425" i="18"/>
  <c r="L425" i="18"/>
  <c r="B426" i="18"/>
  <c r="A426" i="18" s="1"/>
  <c r="J426" i="18" s="1"/>
  <c r="H426" i="18"/>
  <c r="F426" i="18" s="1"/>
  <c r="I426" i="18"/>
  <c r="K426" i="18"/>
  <c r="L426" i="18"/>
  <c r="B427" i="18"/>
  <c r="A427" i="18" s="1"/>
  <c r="J427" i="18" s="1"/>
  <c r="H427" i="18"/>
  <c r="I427" i="18"/>
  <c r="K427" i="18"/>
  <c r="L427" i="18"/>
  <c r="B428" i="18"/>
  <c r="A428" i="18" s="1"/>
  <c r="J428" i="18" s="1"/>
  <c r="H428" i="18"/>
  <c r="I428" i="18"/>
  <c r="K428" i="18"/>
  <c r="L428" i="18"/>
  <c r="B429" i="18"/>
  <c r="A429" i="18" s="1"/>
  <c r="J429" i="18" s="1"/>
  <c r="H429" i="18"/>
  <c r="G429" i="18" s="1"/>
  <c r="I429" i="18"/>
  <c r="K429" i="18"/>
  <c r="L429" i="18"/>
  <c r="B430" i="18"/>
  <c r="A430" i="18" s="1"/>
  <c r="J430" i="18" s="1"/>
  <c r="H430" i="18"/>
  <c r="D430" i="18" s="1"/>
  <c r="I430" i="18"/>
  <c r="K430" i="18"/>
  <c r="L430" i="18"/>
  <c r="B431" i="18"/>
  <c r="A431" i="18" s="1"/>
  <c r="J431" i="18" s="1"/>
  <c r="H431" i="18"/>
  <c r="G431" i="18" s="1"/>
  <c r="I431" i="18"/>
  <c r="K431" i="18"/>
  <c r="L431" i="18"/>
  <c r="B432" i="18"/>
  <c r="A432" i="18" s="1"/>
  <c r="J432" i="18" s="1"/>
  <c r="H432" i="18"/>
  <c r="I432" i="18"/>
  <c r="K432" i="18"/>
  <c r="L432" i="18"/>
  <c r="B433" i="18"/>
  <c r="A433" i="18" s="1"/>
  <c r="J433" i="18" s="1"/>
  <c r="H433" i="18"/>
  <c r="I433" i="18"/>
  <c r="K433" i="18"/>
  <c r="L433" i="18"/>
  <c r="B434" i="18"/>
  <c r="A434" i="18" s="1"/>
  <c r="J434" i="18" s="1"/>
  <c r="H434" i="18"/>
  <c r="F434" i="18" s="1"/>
  <c r="I434" i="18"/>
  <c r="K434" i="18"/>
  <c r="L434" i="18"/>
  <c r="B435" i="18"/>
  <c r="A435" i="18" s="1"/>
  <c r="J435" i="18" s="1"/>
  <c r="H435" i="18"/>
  <c r="I435" i="18"/>
  <c r="K435" i="18"/>
  <c r="L435" i="18"/>
  <c r="B436" i="18"/>
  <c r="A436" i="18" s="1"/>
  <c r="J436" i="18" s="1"/>
  <c r="H436" i="18"/>
  <c r="I436" i="18"/>
  <c r="K436" i="18"/>
  <c r="L436" i="18"/>
  <c r="B437" i="18"/>
  <c r="A437" i="18" s="1"/>
  <c r="J437" i="18" s="1"/>
  <c r="H437" i="18"/>
  <c r="D437" i="18" s="1"/>
  <c r="I437" i="18"/>
  <c r="K437" i="18"/>
  <c r="L437" i="18"/>
  <c r="B438" i="18"/>
  <c r="A438" i="18" s="1"/>
  <c r="J438" i="18" s="1"/>
  <c r="H438" i="18"/>
  <c r="F438" i="18" s="1"/>
  <c r="I438" i="18"/>
  <c r="K438" i="18"/>
  <c r="L438" i="18"/>
  <c r="B439" i="18"/>
  <c r="A439" i="18" s="1"/>
  <c r="J439" i="18" s="1"/>
  <c r="H439" i="18"/>
  <c r="D439" i="18" s="1"/>
  <c r="I439" i="18"/>
  <c r="K439" i="18"/>
  <c r="L439" i="18"/>
  <c r="B440" i="18"/>
  <c r="A440" i="18" s="1"/>
  <c r="J440" i="18" s="1"/>
  <c r="H440" i="18"/>
  <c r="G440" i="18" s="1"/>
  <c r="I440" i="18"/>
  <c r="K440" i="18"/>
  <c r="L440" i="18"/>
  <c r="B441" i="18"/>
  <c r="A441" i="18" s="1"/>
  <c r="J441" i="18" s="1"/>
  <c r="H441" i="18"/>
  <c r="E441" i="18" s="1"/>
  <c r="I441" i="18"/>
  <c r="K441" i="18"/>
  <c r="L441" i="18"/>
  <c r="B442" i="18"/>
  <c r="A442" i="18" s="1"/>
  <c r="J442" i="18" s="1"/>
  <c r="H442" i="18"/>
  <c r="D442" i="18" s="1"/>
  <c r="I442" i="18"/>
  <c r="K442" i="18"/>
  <c r="L442" i="18"/>
  <c r="B443" i="18"/>
  <c r="A443" i="18" s="1"/>
  <c r="J443" i="18" s="1"/>
  <c r="H443" i="18"/>
  <c r="F443" i="18" s="1"/>
  <c r="I443" i="18"/>
  <c r="K443" i="18"/>
  <c r="L443" i="18"/>
  <c r="B444" i="18"/>
  <c r="A444" i="18" s="1"/>
  <c r="J444" i="18" s="1"/>
  <c r="H444" i="18"/>
  <c r="F444" i="18" s="1"/>
  <c r="I444" i="18"/>
  <c r="K444" i="18"/>
  <c r="L444" i="18"/>
  <c r="B445" i="18"/>
  <c r="A445" i="18" s="1"/>
  <c r="J445" i="18" s="1"/>
  <c r="H445" i="18"/>
  <c r="D445" i="18" s="1"/>
  <c r="I445" i="18"/>
  <c r="K445" i="18"/>
  <c r="L445" i="18"/>
  <c r="B446" i="18"/>
  <c r="A446" i="18" s="1"/>
  <c r="J446" i="18" s="1"/>
  <c r="H446" i="18"/>
  <c r="I446" i="18"/>
  <c r="K446" i="18"/>
  <c r="L446" i="18"/>
  <c r="B447" i="18"/>
  <c r="A447" i="18" s="1"/>
  <c r="J447" i="18" s="1"/>
  <c r="H447" i="18"/>
  <c r="I447" i="18"/>
  <c r="K447" i="18"/>
  <c r="L447" i="18"/>
  <c r="B448" i="18"/>
  <c r="A448" i="18" s="1"/>
  <c r="J448" i="18" s="1"/>
  <c r="H448" i="18"/>
  <c r="I448" i="18"/>
  <c r="K448" i="18"/>
  <c r="L448" i="18"/>
  <c r="B449" i="18"/>
  <c r="A449" i="18" s="1"/>
  <c r="J449" i="18" s="1"/>
  <c r="H449" i="18"/>
  <c r="I449" i="18"/>
  <c r="K449" i="18"/>
  <c r="L449" i="18"/>
  <c r="B450" i="18"/>
  <c r="A450" i="18" s="1"/>
  <c r="J450" i="18" s="1"/>
  <c r="H450" i="18"/>
  <c r="I450" i="18"/>
  <c r="K450" i="18"/>
  <c r="L450" i="18"/>
  <c r="B451" i="18"/>
  <c r="A451" i="18" s="1"/>
  <c r="J451" i="18" s="1"/>
  <c r="H451" i="18"/>
  <c r="I451" i="18"/>
  <c r="K451" i="18"/>
  <c r="L451" i="18"/>
  <c r="B452" i="18"/>
  <c r="A452" i="18" s="1"/>
  <c r="J452" i="18" s="1"/>
  <c r="H452" i="18"/>
  <c r="F452" i="18" s="1"/>
  <c r="I452" i="18"/>
  <c r="K452" i="18"/>
  <c r="L452" i="18"/>
  <c r="B453" i="18"/>
  <c r="A453" i="18" s="1"/>
  <c r="J453" i="18" s="1"/>
  <c r="H453" i="18"/>
  <c r="I453" i="18"/>
  <c r="K453" i="18"/>
  <c r="L453" i="18"/>
  <c r="B454" i="18"/>
  <c r="A454" i="18" s="1"/>
  <c r="J454" i="18" s="1"/>
  <c r="H454" i="18"/>
  <c r="F454" i="18" s="1"/>
  <c r="I454" i="18"/>
  <c r="K454" i="18"/>
  <c r="L454" i="18"/>
  <c r="B455" i="18"/>
  <c r="A455" i="18" s="1"/>
  <c r="J455" i="18" s="1"/>
  <c r="H455" i="18"/>
  <c r="E455" i="18" s="1"/>
  <c r="I455" i="18"/>
  <c r="K455" i="18"/>
  <c r="L455" i="18"/>
  <c r="B456" i="18"/>
  <c r="A456" i="18" s="1"/>
  <c r="J456" i="18" s="1"/>
  <c r="H456" i="18"/>
  <c r="D456" i="18" s="1"/>
  <c r="I456" i="18"/>
  <c r="K456" i="18"/>
  <c r="L456" i="18"/>
  <c r="B457" i="18"/>
  <c r="A457" i="18" s="1"/>
  <c r="J457" i="18" s="1"/>
  <c r="H457" i="18"/>
  <c r="E457" i="18" s="1"/>
  <c r="I457" i="18"/>
  <c r="K457" i="18"/>
  <c r="L457" i="18"/>
  <c r="B458" i="18"/>
  <c r="A458" i="18" s="1"/>
  <c r="J458" i="18" s="1"/>
  <c r="H458" i="18"/>
  <c r="D458" i="18" s="1"/>
  <c r="I458" i="18"/>
  <c r="K458" i="18"/>
  <c r="L458" i="18"/>
  <c r="B459" i="18"/>
  <c r="A459" i="18" s="1"/>
  <c r="J459" i="18" s="1"/>
  <c r="H459" i="18"/>
  <c r="I459" i="18"/>
  <c r="K459" i="18"/>
  <c r="L459" i="18"/>
  <c r="B460" i="18"/>
  <c r="A460" i="18" s="1"/>
  <c r="J460" i="18" s="1"/>
  <c r="H460" i="18"/>
  <c r="I460" i="18"/>
  <c r="K460" i="18"/>
  <c r="L460" i="18"/>
  <c r="B461" i="18"/>
  <c r="A461" i="18" s="1"/>
  <c r="J461" i="18" s="1"/>
  <c r="H461" i="18"/>
  <c r="G461" i="18" s="1"/>
  <c r="I461" i="18"/>
  <c r="K461" i="18"/>
  <c r="L461" i="18"/>
  <c r="B462" i="18"/>
  <c r="A462" i="18" s="1"/>
  <c r="J462" i="18" s="1"/>
  <c r="H462" i="18"/>
  <c r="I462" i="18"/>
  <c r="K462" i="18"/>
  <c r="L462" i="18"/>
  <c r="B463" i="18"/>
  <c r="A463" i="18" s="1"/>
  <c r="J463" i="18" s="1"/>
  <c r="H463" i="18"/>
  <c r="I463" i="18"/>
  <c r="K463" i="18"/>
  <c r="L463" i="18"/>
  <c r="B464" i="18"/>
  <c r="A464" i="18" s="1"/>
  <c r="J464" i="18" s="1"/>
  <c r="H464" i="18"/>
  <c r="D464" i="18" s="1"/>
  <c r="I464" i="18"/>
  <c r="K464" i="18"/>
  <c r="L464" i="18"/>
  <c r="B465" i="18"/>
  <c r="A465" i="18" s="1"/>
  <c r="J465" i="18" s="1"/>
  <c r="H465" i="18"/>
  <c r="E465" i="18" s="1"/>
  <c r="I465" i="18"/>
  <c r="K465" i="18"/>
  <c r="L465" i="18"/>
  <c r="B466" i="18"/>
  <c r="A466" i="18" s="1"/>
  <c r="J466" i="18" s="1"/>
  <c r="H466" i="18"/>
  <c r="I466" i="18"/>
  <c r="K466" i="18"/>
  <c r="L466" i="18"/>
  <c r="B467" i="18"/>
  <c r="A467" i="18" s="1"/>
  <c r="J467" i="18" s="1"/>
  <c r="H467" i="18"/>
  <c r="I467" i="18"/>
  <c r="K467" i="18"/>
  <c r="L467" i="18"/>
  <c r="B468" i="18"/>
  <c r="A468" i="18" s="1"/>
  <c r="J468" i="18" s="1"/>
  <c r="H468" i="18"/>
  <c r="I468" i="18"/>
  <c r="K468" i="18"/>
  <c r="L468" i="18"/>
  <c r="B469" i="18"/>
  <c r="A469" i="18" s="1"/>
  <c r="J469" i="18" s="1"/>
  <c r="H469" i="18"/>
  <c r="F469" i="18" s="1"/>
  <c r="I469" i="18"/>
  <c r="K469" i="18"/>
  <c r="L469" i="18"/>
  <c r="B470" i="18"/>
  <c r="A470" i="18" s="1"/>
  <c r="J470" i="18" s="1"/>
  <c r="H470" i="18"/>
  <c r="G470" i="18" s="1"/>
  <c r="I470" i="18"/>
  <c r="K470" i="18"/>
  <c r="L470" i="18"/>
  <c r="B471" i="18"/>
  <c r="A471" i="18" s="1"/>
  <c r="J471" i="18" s="1"/>
  <c r="H471" i="18"/>
  <c r="E471" i="18" s="1"/>
  <c r="I471" i="18"/>
  <c r="K471" i="18"/>
  <c r="L471" i="18"/>
  <c r="B472" i="18"/>
  <c r="A472" i="18" s="1"/>
  <c r="J472" i="18" s="1"/>
  <c r="H472" i="18"/>
  <c r="I472" i="18"/>
  <c r="K472" i="18"/>
  <c r="L472" i="18"/>
  <c r="B473" i="18"/>
  <c r="A473" i="18" s="1"/>
  <c r="J473" i="18" s="1"/>
  <c r="H473" i="18"/>
  <c r="E473" i="18" s="1"/>
  <c r="I473" i="18"/>
  <c r="K473" i="18"/>
  <c r="L473" i="18"/>
  <c r="B474" i="18"/>
  <c r="A474" i="18" s="1"/>
  <c r="J474" i="18" s="1"/>
  <c r="H474" i="18"/>
  <c r="D474" i="18" s="1"/>
  <c r="I474" i="18"/>
  <c r="K474" i="18"/>
  <c r="L474" i="18"/>
  <c r="B475" i="18"/>
  <c r="A475" i="18" s="1"/>
  <c r="J475" i="18" s="1"/>
  <c r="H475" i="18"/>
  <c r="I475" i="18"/>
  <c r="K475" i="18"/>
  <c r="L475" i="18"/>
  <c r="B476" i="18"/>
  <c r="A476" i="18" s="1"/>
  <c r="J476" i="18" s="1"/>
  <c r="H476" i="18"/>
  <c r="I476" i="18"/>
  <c r="K476" i="18"/>
  <c r="L476" i="18"/>
  <c r="B477" i="18"/>
  <c r="A477" i="18" s="1"/>
  <c r="J477" i="18" s="1"/>
  <c r="H477" i="18"/>
  <c r="I477" i="18"/>
  <c r="K477" i="18"/>
  <c r="L477" i="18"/>
  <c r="B478" i="18"/>
  <c r="A478" i="18" s="1"/>
  <c r="J478" i="18" s="1"/>
  <c r="H478" i="18"/>
  <c r="I478" i="18"/>
  <c r="K478" i="18"/>
  <c r="L478" i="18"/>
  <c r="B479" i="18"/>
  <c r="A479" i="18" s="1"/>
  <c r="J479" i="18" s="1"/>
  <c r="H479" i="18"/>
  <c r="E479" i="18" s="1"/>
  <c r="I479" i="18"/>
  <c r="K479" i="18"/>
  <c r="L479" i="18"/>
  <c r="B480" i="18"/>
  <c r="A480" i="18" s="1"/>
  <c r="J480" i="18" s="1"/>
  <c r="H480" i="18"/>
  <c r="D480" i="18" s="1"/>
  <c r="I480" i="18"/>
  <c r="K480" i="18"/>
  <c r="L480" i="18"/>
  <c r="B481" i="18"/>
  <c r="A481" i="18" s="1"/>
  <c r="J481" i="18" s="1"/>
  <c r="H481" i="18"/>
  <c r="F481" i="18" s="1"/>
  <c r="I481" i="18"/>
  <c r="K481" i="18"/>
  <c r="L481" i="18"/>
  <c r="B482" i="18"/>
  <c r="A482" i="18" s="1"/>
  <c r="J482" i="18" s="1"/>
  <c r="H482" i="18"/>
  <c r="D482" i="18" s="1"/>
  <c r="I482" i="18"/>
  <c r="K482" i="18"/>
  <c r="L482" i="18"/>
  <c r="B483" i="18"/>
  <c r="A483" i="18" s="1"/>
  <c r="J483" i="18" s="1"/>
  <c r="H483" i="18"/>
  <c r="I483" i="18"/>
  <c r="K483" i="18"/>
  <c r="L483" i="18"/>
  <c r="B484" i="18"/>
  <c r="A484" i="18" s="1"/>
  <c r="J484" i="18" s="1"/>
  <c r="H484" i="18"/>
  <c r="I484" i="18"/>
  <c r="K484" i="18"/>
  <c r="L484" i="18"/>
  <c r="B485" i="18"/>
  <c r="A485" i="18" s="1"/>
  <c r="J485" i="18" s="1"/>
  <c r="H485" i="18"/>
  <c r="G485" i="18" s="1"/>
  <c r="I485" i="18"/>
  <c r="K485" i="18"/>
  <c r="L485" i="18"/>
  <c r="B486" i="18"/>
  <c r="A486" i="18" s="1"/>
  <c r="J486" i="18" s="1"/>
  <c r="H486" i="18"/>
  <c r="D486" i="18" s="1"/>
  <c r="I486" i="18"/>
  <c r="K486" i="18"/>
  <c r="L486" i="18"/>
  <c r="B487" i="18"/>
  <c r="A487" i="18" s="1"/>
  <c r="J487" i="18" s="1"/>
  <c r="H487" i="18"/>
  <c r="E487" i="18" s="1"/>
  <c r="I487" i="18"/>
  <c r="K487" i="18"/>
  <c r="L487" i="18"/>
  <c r="B488" i="18"/>
  <c r="A488" i="18" s="1"/>
  <c r="J488" i="18" s="1"/>
  <c r="H488" i="18"/>
  <c r="D488" i="18" s="1"/>
  <c r="I488" i="18"/>
  <c r="K488" i="18"/>
  <c r="L488" i="18"/>
  <c r="B489" i="18"/>
  <c r="A489" i="18" s="1"/>
  <c r="J489" i="18" s="1"/>
  <c r="H489" i="18"/>
  <c r="E489" i="18" s="1"/>
  <c r="I489" i="18"/>
  <c r="K489" i="18"/>
  <c r="L489" i="18"/>
  <c r="B490" i="18"/>
  <c r="A490" i="18" s="1"/>
  <c r="J490" i="18" s="1"/>
  <c r="H490" i="18"/>
  <c r="I490" i="18"/>
  <c r="K490" i="18"/>
  <c r="L490" i="18"/>
  <c r="B491" i="18"/>
  <c r="A491" i="18" s="1"/>
  <c r="J491" i="18" s="1"/>
  <c r="H491" i="18"/>
  <c r="I491" i="18"/>
  <c r="K491" i="18"/>
  <c r="L491" i="18"/>
  <c r="B492" i="18"/>
  <c r="A492" i="18" s="1"/>
  <c r="J492" i="18" s="1"/>
  <c r="H492" i="18"/>
  <c r="F492" i="18" s="1"/>
  <c r="I492" i="18"/>
  <c r="K492" i="18"/>
  <c r="L492" i="18"/>
  <c r="B493" i="18"/>
  <c r="A493" i="18" s="1"/>
  <c r="J493" i="18" s="1"/>
  <c r="H493" i="18"/>
  <c r="G493" i="18" s="1"/>
  <c r="I493" i="18"/>
  <c r="K493" i="18"/>
  <c r="L493" i="18"/>
  <c r="B494" i="18"/>
  <c r="A494" i="18" s="1"/>
  <c r="J494" i="18" s="1"/>
  <c r="H494" i="18"/>
  <c r="D494" i="18" s="1"/>
  <c r="I494" i="18"/>
  <c r="K494" i="18"/>
  <c r="L494" i="18"/>
  <c r="B495" i="18"/>
  <c r="A495" i="18" s="1"/>
  <c r="J495" i="18" s="1"/>
  <c r="H495" i="18"/>
  <c r="I495" i="18"/>
  <c r="K495" i="18"/>
  <c r="L495" i="18"/>
  <c r="B496" i="18"/>
  <c r="A496" i="18" s="1"/>
  <c r="J496" i="18" s="1"/>
  <c r="H496" i="18"/>
  <c r="I496" i="18"/>
  <c r="K496" i="18"/>
  <c r="L496" i="18"/>
  <c r="B497" i="18"/>
  <c r="A497" i="18" s="1"/>
  <c r="J497" i="18" s="1"/>
  <c r="I497" i="18"/>
  <c r="K497" i="18"/>
  <c r="L497" i="18"/>
  <c r="B498" i="18"/>
  <c r="A498" i="18" s="1"/>
  <c r="J498" i="18" s="1"/>
  <c r="H498" i="18"/>
  <c r="D498" i="18" s="1"/>
  <c r="I498" i="18"/>
  <c r="K498" i="18"/>
  <c r="L498" i="18"/>
  <c r="B499" i="18"/>
  <c r="A499" i="18" s="1"/>
  <c r="J499" i="18" s="1"/>
  <c r="H499" i="18"/>
  <c r="D499" i="18" s="1"/>
  <c r="I499" i="18"/>
  <c r="K499" i="18"/>
  <c r="L499" i="18"/>
  <c r="B500" i="18"/>
  <c r="A500" i="18" s="1"/>
  <c r="J500" i="18" s="1"/>
  <c r="H500" i="18"/>
  <c r="F500" i="18" s="1"/>
  <c r="I500" i="18"/>
  <c r="K500" i="18"/>
  <c r="L500" i="18"/>
  <c r="B501" i="18"/>
  <c r="A501" i="18" s="1"/>
  <c r="J501" i="18" s="1"/>
  <c r="H501" i="18"/>
  <c r="I501" i="18"/>
  <c r="K501" i="18"/>
  <c r="L501" i="18"/>
  <c r="B502" i="18"/>
  <c r="A502" i="18" s="1"/>
  <c r="J502" i="18" s="1"/>
  <c r="H502" i="18"/>
  <c r="I502" i="18"/>
  <c r="K502" i="18"/>
  <c r="L502" i="18"/>
  <c r="B503" i="18"/>
  <c r="A503" i="18" s="1"/>
  <c r="J503" i="18" s="1"/>
  <c r="H503" i="18"/>
  <c r="I503" i="18"/>
  <c r="K503" i="18"/>
  <c r="L503" i="18"/>
  <c r="B504" i="18"/>
  <c r="A504" i="18" s="1"/>
  <c r="J504" i="18" s="1"/>
  <c r="H504" i="18"/>
  <c r="I504" i="18"/>
  <c r="K504" i="18"/>
  <c r="L504" i="18"/>
  <c r="B505" i="18"/>
  <c r="A505" i="18" s="1"/>
  <c r="J505" i="18" s="1"/>
  <c r="H505" i="18"/>
  <c r="I505" i="18"/>
  <c r="K505" i="18"/>
  <c r="L505" i="18"/>
  <c r="B506" i="18"/>
  <c r="A506" i="18" s="1"/>
  <c r="J506" i="18" s="1"/>
  <c r="H506" i="18"/>
  <c r="I506" i="18"/>
  <c r="K506" i="18"/>
  <c r="L506" i="18"/>
  <c r="B507" i="18"/>
  <c r="A507" i="18" s="1"/>
  <c r="J507" i="18" s="1"/>
  <c r="H507" i="18"/>
  <c r="I507" i="18"/>
  <c r="K507" i="18"/>
  <c r="L507" i="18"/>
  <c r="B508" i="18"/>
  <c r="A508" i="18" s="1"/>
  <c r="J508" i="18" s="1"/>
  <c r="H508" i="18"/>
  <c r="F508" i="18" s="1"/>
  <c r="I508" i="18"/>
  <c r="K508" i="18"/>
  <c r="L508" i="18"/>
  <c r="B509" i="18"/>
  <c r="A509" i="18" s="1"/>
  <c r="J509" i="18" s="1"/>
  <c r="H509" i="18"/>
  <c r="G509" i="18" s="1"/>
  <c r="I509" i="18"/>
  <c r="K509" i="18"/>
  <c r="L509" i="18"/>
  <c r="B510" i="18"/>
  <c r="A510" i="18" s="1"/>
  <c r="J510" i="18" s="1"/>
  <c r="H510" i="18"/>
  <c r="D510" i="18" s="1"/>
  <c r="I510" i="18"/>
  <c r="K510" i="18"/>
  <c r="L510" i="18"/>
  <c r="B511" i="18"/>
  <c r="A511" i="18" s="1"/>
  <c r="J511" i="18" s="1"/>
  <c r="H511" i="18"/>
  <c r="I511" i="18"/>
  <c r="K511" i="18"/>
  <c r="L511" i="18"/>
  <c r="B512" i="18"/>
  <c r="A512" i="18" s="1"/>
  <c r="J512" i="18" s="1"/>
  <c r="H512" i="18"/>
  <c r="E512" i="18" s="1"/>
  <c r="I512" i="18"/>
  <c r="K512" i="18"/>
  <c r="L512" i="18"/>
  <c r="B513" i="18"/>
  <c r="A513" i="18" s="1"/>
  <c r="J513" i="18" s="1"/>
  <c r="H513" i="18"/>
  <c r="F513" i="18" s="1"/>
  <c r="I513" i="18"/>
  <c r="K513" i="18"/>
  <c r="L513" i="18"/>
  <c r="B514" i="18"/>
  <c r="A514" i="18" s="1"/>
  <c r="J514" i="18" s="1"/>
  <c r="H514" i="18"/>
  <c r="G514" i="18" s="1"/>
  <c r="I514" i="18"/>
  <c r="K514" i="18"/>
  <c r="L514" i="18"/>
  <c r="B515" i="18"/>
  <c r="A515" i="18" s="1"/>
  <c r="J515" i="18" s="1"/>
  <c r="H515" i="18"/>
  <c r="G515" i="18" s="1"/>
  <c r="I515" i="18"/>
  <c r="K515" i="18"/>
  <c r="L515" i="18"/>
  <c r="B516" i="18"/>
  <c r="A516" i="18" s="1"/>
  <c r="J516" i="18" s="1"/>
  <c r="H516" i="18"/>
  <c r="E516" i="18" s="1"/>
  <c r="I516" i="18"/>
  <c r="K516" i="18"/>
  <c r="L516" i="18"/>
  <c r="B517" i="18"/>
  <c r="A517" i="18" s="1"/>
  <c r="J517" i="18" s="1"/>
  <c r="H517" i="18"/>
  <c r="F517" i="18" s="1"/>
  <c r="I517" i="18"/>
  <c r="K517" i="18"/>
  <c r="L517" i="18"/>
  <c r="B518" i="18"/>
  <c r="A518" i="18" s="1"/>
  <c r="J518" i="18" s="1"/>
  <c r="H518" i="18"/>
  <c r="G518" i="18" s="1"/>
  <c r="I518" i="18"/>
  <c r="K518" i="18"/>
  <c r="L518" i="18"/>
  <c r="B519" i="18"/>
  <c r="A519" i="18" s="1"/>
  <c r="J519" i="18" s="1"/>
  <c r="H519" i="18"/>
  <c r="G519" i="18" s="1"/>
  <c r="I519" i="18"/>
  <c r="K519" i="18"/>
  <c r="L519" i="18"/>
  <c r="B520" i="18"/>
  <c r="A520" i="18" s="1"/>
  <c r="J520" i="18" s="1"/>
  <c r="H520" i="18"/>
  <c r="I520" i="18"/>
  <c r="K520" i="18"/>
  <c r="L520" i="18"/>
  <c r="B521" i="18"/>
  <c r="A521" i="18" s="1"/>
  <c r="J521" i="18" s="1"/>
  <c r="H521" i="18"/>
  <c r="I521" i="18"/>
  <c r="K521" i="18"/>
  <c r="L521" i="18"/>
  <c r="B522" i="18"/>
  <c r="A522" i="18" s="1"/>
  <c r="J522" i="18" s="1"/>
  <c r="H522" i="18"/>
  <c r="G522" i="18" s="1"/>
  <c r="I522" i="18"/>
  <c r="K522" i="18"/>
  <c r="L522" i="18"/>
  <c r="B523" i="18"/>
  <c r="A523" i="18" s="1"/>
  <c r="J523" i="18" s="1"/>
  <c r="H523" i="18"/>
  <c r="I523" i="18"/>
  <c r="K523" i="18"/>
  <c r="L523" i="18"/>
  <c r="B524" i="18"/>
  <c r="A524" i="18" s="1"/>
  <c r="J524" i="18" s="1"/>
  <c r="H524" i="18"/>
  <c r="E524" i="18" s="1"/>
  <c r="I524" i="18"/>
  <c r="K524" i="18"/>
  <c r="L524" i="18"/>
  <c r="B525" i="18"/>
  <c r="A525" i="18" s="1"/>
  <c r="J525" i="18" s="1"/>
  <c r="H525" i="18"/>
  <c r="G525" i="18" s="1"/>
  <c r="I525" i="18"/>
  <c r="K525" i="18"/>
  <c r="L525" i="18"/>
  <c r="B526" i="18"/>
  <c r="A526" i="18" s="1"/>
  <c r="J526" i="18" s="1"/>
  <c r="H526" i="18"/>
  <c r="I526" i="18"/>
  <c r="K526" i="18"/>
  <c r="L526" i="18"/>
  <c r="B527" i="18"/>
  <c r="A527" i="18" s="1"/>
  <c r="J527" i="18" s="1"/>
  <c r="H527" i="18"/>
  <c r="E527" i="18" s="1"/>
  <c r="I527" i="18"/>
  <c r="K527" i="18"/>
  <c r="L527" i="18"/>
  <c r="B528" i="18"/>
  <c r="A528" i="18" s="1"/>
  <c r="J528" i="18" s="1"/>
  <c r="H528" i="18"/>
  <c r="I528" i="18"/>
  <c r="K528" i="18"/>
  <c r="L528" i="18"/>
  <c r="B529" i="18"/>
  <c r="A529" i="18" s="1"/>
  <c r="J529" i="18" s="1"/>
  <c r="H529" i="18"/>
  <c r="G529" i="18" s="1"/>
  <c r="I529" i="18"/>
  <c r="K529" i="18"/>
  <c r="L529" i="18"/>
  <c r="B530" i="18"/>
  <c r="A530" i="18" s="1"/>
  <c r="J530" i="18" s="1"/>
  <c r="H530" i="18"/>
  <c r="G530" i="18" s="1"/>
  <c r="I530" i="18"/>
  <c r="K530" i="18"/>
  <c r="L530" i="18"/>
  <c r="B531" i="18"/>
  <c r="A531" i="18" s="1"/>
  <c r="J531" i="18" s="1"/>
  <c r="H531" i="18"/>
  <c r="F531" i="18" s="1"/>
  <c r="I531" i="18"/>
  <c r="K531" i="18"/>
  <c r="L531" i="18"/>
  <c r="B532" i="18"/>
  <c r="A532" i="18" s="1"/>
  <c r="J532" i="18" s="1"/>
  <c r="H532" i="18"/>
  <c r="I532" i="18"/>
  <c r="K532" i="18"/>
  <c r="L532" i="18"/>
  <c r="B533" i="18"/>
  <c r="A533" i="18" s="1"/>
  <c r="J533" i="18" s="1"/>
  <c r="H533" i="18"/>
  <c r="E533" i="18" s="1"/>
  <c r="I533" i="18"/>
  <c r="K533" i="18"/>
  <c r="L533" i="18"/>
  <c r="B534" i="18"/>
  <c r="A534" i="18" s="1"/>
  <c r="J534" i="18" s="1"/>
  <c r="H534" i="18"/>
  <c r="G534" i="18" s="1"/>
  <c r="I534" i="18"/>
  <c r="K534" i="18"/>
  <c r="L534" i="18"/>
  <c r="B535" i="18"/>
  <c r="A535" i="18" s="1"/>
  <c r="J535" i="18" s="1"/>
  <c r="H535" i="18"/>
  <c r="D535" i="18" s="1"/>
  <c r="I535" i="18"/>
  <c r="K535" i="18"/>
  <c r="L535" i="18"/>
  <c r="B536" i="18"/>
  <c r="A536" i="18" s="1"/>
  <c r="J536" i="18" s="1"/>
  <c r="H536" i="18"/>
  <c r="E536" i="18" s="1"/>
  <c r="I536" i="18"/>
  <c r="K536" i="18"/>
  <c r="L536" i="18"/>
  <c r="B537" i="18"/>
  <c r="A537" i="18" s="1"/>
  <c r="J537" i="18" s="1"/>
  <c r="H537" i="18"/>
  <c r="I537" i="18"/>
  <c r="K537" i="18"/>
  <c r="L537" i="18"/>
  <c r="B538" i="18"/>
  <c r="A538" i="18" s="1"/>
  <c r="J538" i="18" s="1"/>
  <c r="H538" i="18"/>
  <c r="G538" i="18" s="1"/>
  <c r="I538" i="18"/>
  <c r="K538" i="18"/>
  <c r="L538" i="18"/>
  <c r="B539" i="18"/>
  <c r="A539" i="18" s="1"/>
  <c r="J539" i="18" s="1"/>
  <c r="H539" i="18"/>
  <c r="I539" i="18"/>
  <c r="K539" i="18"/>
  <c r="L539" i="18"/>
  <c r="B540" i="18"/>
  <c r="A540" i="18" s="1"/>
  <c r="J540" i="18" s="1"/>
  <c r="H540" i="18"/>
  <c r="E540" i="18" s="1"/>
  <c r="I540" i="18"/>
  <c r="K540" i="18"/>
  <c r="L540" i="18"/>
  <c r="B541" i="18"/>
  <c r="A541" i="18" s="1"/>
  <c r="J541" i="18" s="1"/>
  <c r="H541" i="18"/>
  <c r="D541" i="18" s="1"/>
  <c r="I541" i="18"/>
  <c r="K541" i="18"/>
  <c r="L541" i="18"/>
  <c r="B542" i="18"/>
  <c r="A542" i="18" s="1"/>
  <c r="J542" i="18" s="1"/>
  <c r="H542" i="18"/>
  <c r="I542" i="18"/>
  <c r="K542" i="18"/>
  <c r="L542" i="18"/>
  <c r="B543" i="18"/>
  <c r="A543" i="18" s="1"/>
  <c r="J543" i="18" s="1"/>
  <c r="H543" i="18"/>
  <c r="I543" i="18"/>
  <c r="K543" i="18"/>
  <c r="L543" i="18"/>
  <c r="B544" i="18"/>
  <c r="A544" i="18" s="1"/>
  <c r="J544" i="18" s="1"/>
  <c r="H544" i="18"/>
  <c r="G544" i="18" s="1"/>
  <c r="I544" i="18"/>
  <c r="K544" i="18"/>
  <c r="L544" i="18"/>
  <c r="B545" i="18"/>
  <c r="A545" i="18" s="1"/>
  <c r="J545" i="18" s="1"/>
  <c r="H545" i="18"/>
  <c r="E545" i="18" s="1"/>
  <c r="I545" i="18"/>
  <c r="K545" i="18"/>
  <c r="L545" i="18"/>
  <c r="B546" i="18"/>
  <c r="A546" i="18" s="1"/>
  <c r="J546" i="18" s="1"/>
  <c r="H546" i="18"/>
  <c r="I546" i="18"/>
  <c r="K546" i="18"/>
  <c r="L546" i="18"/>
  <c r="B547" i="18"/>
  <c r="A547" i="18" s="1"/>
  <c r="J547" i="18" s="1"/>
  <c r="H547" i="18"/>
  <c r="F547" i="18" s="1"/>
  <c r="I547" i="18"/>
  <c r="K547" i="18"/>
  <c r="L547" i="18"/>
  <c r="B548" i="18"/>
  <c r="A548" i="18" s="1"/>
  <c r="J548" i="18" s="1"/>
  <c r="H548" i="18"/>
  <c r="I548" i="18"/>
  <c r="K548" i="18"/>
  <c r="L548" i="18"/>
  <c r="B549" i="18"/>
  <c r="A549" i="18" s="1"/>
  <c r="J549" i="18" s="1"/>
  <c r="H549" i="18"/>
  <c r="I549" i="18"/>
  <c r="K549" i="18"/>
  <c r="L549" i="18"/>
  <c r="B550" i="18"/>
  <c r="A550" i="18" s="1"/>
  <c r="J550" i="18" s="1"/>
  <c r="H550" i="18"/>
  <c r="D550" i="18" s="1"/>
  <c r="I550" i="18"/>
  <c r="K550" i="18"/>
  <c r="L550" i="18"/>
  <c r="B551" i="18"/>
  <c r="A551" i="18" s="1"/>
  <c r="J551" i="18" s="1"/>
  <c r="H551" i="18"/>
  <c r="F551" i="18" s="1"/>
  <c r="I551" i="18"/>
  <c r="K551" i="18"/>
  <c r="L551" i="18"/>
  <c r="B552" i="18"/>
  <c r="A552" i="18" s="1"/>
  <c r="J552" i="18" s="1"/>
  <c r="H552" i="18"/>
  <c r="I552" i="18"/>
  <c r="K552" i="18"/>
  <c r="L552" i="18"/>
  <c r="B553" i="18"/>
  <c r="A553" i="18" s="1"/>
  <c r="J553" i="18" s="1"/>
  <c r="H553" i="18"/>
  <c r="D553" i="18" s="1"/>
  <c r="I553" i="18"/>
  <c r="K553" i="18"/>
  <c r="L553" i="18"/>
  <c r="B554" i="18"/>
  <c r="A554" i="18" s="1"/>
  <c r="J554" i="18" s="1"/>
  <c r="H554" i="18"/>
  <c r="D554" i="18" s="1"/>
  <c r="I554" i="18"/>
  <c r="K554" i="18"/>
  <c r="L554" i="18"/>
  <c r="B555" i="18"/>
  <c r="A555" i="18" s="1"/>
  <c r="J555" i="18" s="1"/>
  <c r="H555" i="18"/>
  <c r="D555" i="18" s="1"/>
  <c r="I555" i="18"/>
  <c r="K555" i="18"/>
  <c r="L555" i="18"/>
  <c r="B556" i="18"/>
  <c r="A556" i="18" s="1"/>
  <c r="J556" i="18" s="1"/>
  <c r="H556" i="18"/>
  <c r="E556" i="18" s="1"/>
  <c r="I556" i="18"/>
  <c r="K556" i="18"/>
  <c r="L556" i="18"/>
  <c r="B557" i="18"/>
  <c r="A557" i="18" s="1"/>
  <c r="J557" i="18" s="1"/>
  <c r="H557" i="18"/>
  <c r="I557" i="18"/>
  <c r="K557" i="18"/>
  <c r="L557" i="18"/>
  <c r="B558" i="18"/>
  <c r="A558" i="18" s="1"/>
  <c r="J558" i="18" s="1"/>
  <c r="H558" i="18"/>
  <c r="G558" i="18" s="1"/>
  <c r="I558" i="18"/>
  <c r="K558" i="18"/>
  <c r="L558" i="18"/>
  <c r="B559" i="18"/>
  <c r="A559" i="18" s="1"/>
  <c r="J559" i="18" s="1"/>
  <c r="H559" i="18"/>
  <c r="D559" i="18" s="1"/>
  <c r="I559" i="18"/>
  <c r="K559" i="18"/>
  <c r="L559" i="18"/>
  <c r="B560" i="18"/>
  <c r="A560" i="18" s="1"/>
  <c r="J560" i="18" s="1"/>
  <c r="H560" i="18"/>
  <c r="D560" i="18" s="1"/>
  <c r="I560" i="18"/>
  <c r="K560" i="18"/>
  <c r="L560" i="18"/>
  <c r="B561" i="18"/>
  <c r="A561" i="18" s="1"/>
  <c r="J561" i="18" s="1"/>
  <c r="H561" i="18"/>
  <c r="I561" i="18"/>
  <c r="K561" i="18"/>
  <c r="L561" i="18"/>
  <c r="B562" i="18"/>
  <c r="A562" i="18" s="1"/>
  <c r="J562" i="18" s="1"/>
  <c r="H562" i="18"/>
  <c r="I562" i="18"/>
  <c r="K562" i="18"/>
  <c r="L562" i="18"/>
  <c r="B563" i="18"/>
  <c r="A563" i="18" s="1"/>
  <c r="J563" i="18" s="1"/>
  <c r="H563" i="18"/>
  <c r="G563" i="18" s="1"/>
  <c r="I563" i="18"/>
  <c r="K563" i="18"/>
  <c r="L563" i="18"/>
  <c r="B564" i="18"/>
  <c r="A564" i="18" s="1"/>
  <c r="J564" i="18" s="1"/>
  <c r="H564" i="18"/>
  <c r="E564" i="18" s="1"/>
  <c r="I564" i="18"/>
  <c r="K564" i="18"/>
  <c r="L564" i="18"/>
  <c r="B565" i="18"/>
  <c r="A565" i="18" s="1"/>
  <c r="J565" i="18" s="1"/>
  <c r="H565" i="18"/>
  <c r="D565" i="18" s="1"/>
  <c r="I565" i="18"/>
  <c r="K565" i="18"/>
  <c r="L565" i="18"/>
  <c r="B566" i="18"/>
  <c r="A566" i="18" s="1"/>
  <c r="J566" i="18" s="1"/>
  <c r="H566" i="18"/>
  <c r="D566" i="18" s="1"/>
  <c r="I566" i="18"/>
  <c r="K566" i="18"/>
  <c r="L566" i="18"/>
  <c r="B567" i="18"/>
  <c r="A567" i="18" s="1"/>
  <c r="J567" i="18" s="1"/>
  <c r="H567" i="18"/>
  <c r="D567" i="18" s="1"/>
  <c r="I567" i="18"/>
  <c r="K567" i="18"/>
  <c r="L567" i="18"/>
  <c r="B568" i="18"/>
  <c r="A568" i="18" s="1"/>
  <c r="J568" i="18" s="1"/>
  <c r="H568" i="18"/>
  <c r="I568" i="18"/>
  <c r="K568" i="18"/>
  <c r="L568" i="18"/>
  <c r="B569" i="18"/>
  <c r="A569" i="18" s="1"/>
  <c r="J569" i="18" s="1"/>
  <c r="H569" i="18"/>
  <c r="G569" i="18" s="1"/>
  <c r="I569" i="18"/>
  <c r="K569" i="18"/>
  <c r="L569" i="18"/>
  <c r="B570" i="18"/>
  <c r="A570" i="18" s="1"/>
  <c r="J570" i="18" s="1"/>
  <c r="H570" i="18"/>
  <c r="E570" i="18" s="1"/>
  <c r="I570" i="18"/>
  <c r="K570" i="18"/>
  <c r="L570" i="18"/>
  <c r="B571" i="18"/>
  <c r="A571" i="18" s="1"/>
  <c r="J571" i="18" s="1"/>
  <c r="H571" i="18"/>
  <c r="I571" i="18"/>
  <c r="K571" i="18"/>
  <c r="L571" i="18"/>
  <c r="B572" i="18"/>
  <c r="A572" i="18" s="1"/>
  <c r="J572" i="18" s="1"/>
  <c r="H572" i="18"/>
  <c r="E572" i="18" s="1"/>
  <c r="I572" i="18"/>
  <c r="K572" i="18"/>
  <c r="L572" i="18"/>
  <c r="B573" i="18"/>
  <c r="A573" i="18" s="1"/>
  <c r="J573" i="18" s="1"/>
  <c r="H573" i="18"/>
  <c r="D573" i="18" s="1"/>
  <c r="I573" i="18"/>
  <c r="K573" i="18"/>
  <c r="L573" i="18"/>
  <c r="B574" i="18"/>
  <c r="A574" i="18" s="1"/>
  <c r="J574" i="18" s="1"/>
  <c r="H574" i="18"/>
  <c r="G574" i="18" s="1"/>
  <c r="I574" i="18"/>
  <c r="K574" i="18"/>
  <c r="L574" i="18"/>
  <c r="B575" i="18"/>
  <c r="A575" i="18" s="1"/>
  <c r="J575" i="18" s="1"/>
  <c r="H575" i="18"/>
  <c r="F575" i="18" s="1"/>
  <c r="I575" i="18"/>
  <c r="K575" i="18"/>
  <c r="L575" i="18"/>
  <c r="B576" i="18"/>
  <c r="A576" i="18" s="1"/>
  <c r="J576" i="18" s="1"/>
  <c r="H576" i="18"/>
  <c r="I576" i="18"/>
  <c r="K576" i="18"/>
  <c r="L576" i="18"/>
  <c r="B577" i="18"/>
  <c r="A577" i="18" s="1"/>
  <c r="J577" i="18" s="1"/>
  <c r="H577" i="18"/>
  <c r="I577" i="18"/>
  <c r="K577" i="18"/>
  <c r="L577" i="18"/>
  <c r="B578" i="18"/>
  <c r="A578" i="18" s="1"/>
  <c r="J578" i="18" s="1"/>
  <c r="H578" i="18"/>
  <c r="D578" i="18" s="1"/>
  <c r="I578" i="18"/>
  <c r="K578" i="18"/>
  <c r="L578" i="18"/>
  <c r="B579" i="18"/>
  <c r="A579" i="18" s="1"/>
  <c r="J579" i="18" s="1"/>
  <c r="H579" i="18"/>
  <c r="D579" i="18" s="1"/>
  <c r="I579" i="18"/>
  <c r="K579" i="18"/>
  <c r="L579" i="18"/>
  <c r="B580" i="18"/>
  <c r="A580" i="18" s="1"/>
  <c r="J580" i="18" s="1"/>
  <c r="H580" i="18"/>
  <c r="D580" i="18" s="1"/>
  <c r="I580" i="18"/>
  <c r="K580" i="18"/>
  <c r="L580" i="18"/>
  <c r="B581" i="18"/>
  <c r="A581" i="18" s="1"/>
  <c r="J581" i="18" s="1"/>
  <c r="H581" i="18"/>
  <c r="E581" i="18" s="1"/>
  <c r="I581" i="18"/>
  <c r="K581" i="18"/>
  <c r="L581" i="18"/>
  <c r="B582" i="18"/>
  <c r="A582" i="18" s="1"/>
  <c r="J582" i="18" s="1"/>
  <c r="H582" i="18"/>
  <c r="I582" i="18"/>
  <c r="K582" i="18"/>
  <c r="L582" i="18"/>
  <c r="B583" i="18"/>
  <c r="A583" i="18" s="1"/>
  <c r="J583" i="18" s="1"/>
  <c r="H583" i="18"/>
  <c r="I583" i="18"/>
  <c r="K583" i="18"/>
  <c r="L583" i="18"/>
  <c r="B584" i="18"/>
  <c r="A584" i="18" s="1"/>
  <c r="J584" i="18" s="1"/>
  <c r="H584" i="18"/>
  <c r="I584" i="18"/>
  <c r="K584" i="18"/>
  <c r="L584" i="18"/>
  <c r="B585" i="18"/>
  <c r="A585" i="18" s="1"/>
  <c r="J585" i="18" s="1"/>
  <c r="H585" i="18"/>
  <c r="F585" i="18" s="1"/>
  <c r="I585" i="18"/>
  <c r="K585" i="18"/>
  <c r="L585" i="18"/>
  <c r="B586" i="18"/>
  <c r="A586" i="18" s="1"/>
  <c r="J586" i="18" s="1"/>
  <c r="H586" i="18"/>
  <c r="I586" i="18"/>
  <c r="K586" i="18"/>
  <c r="L586" i="18"/>
  <c r="B587" i="18"/>
  <c r="A587" i="18" s="1"/>
  <c r="J587" i="18" s="1"/>
  <c r="H587" i="18"/>
  <c r="D587" i="18" s="1"/>
  <c r="I587" i="18"/>
  <c r="K587" i="18"/>
  <c r="L587" i="18"/>
  <c r="B588" i="18"/>
  <c r="A588" i="18" s="1"/>
  <c r="J588" i="18" s="1"/>
  <c r="H588" i="18"/>
  <c r="I588" i="18"/>
  <c r="K588" i="18"/>
  <c r="L588" i="18"/>
  <c r="B589" i="18"/>
  <c r="A589" i="18" s="1"/>
  <c r="J589" i="18" s="1"/>
  <c r="H589" i="18"/>
  <c r="G589" i="18" s="1"/>
  <c r="I589" i="18"/>
  <c r="K589" i="18"/>
  <c r="L589" i="18"/>
  <c r="B590" i="18"/>
  <c r="A590" i="18" s="1"/>
  <c r="J590" i="18" s="1"/>
  <c r="H590" i="18"/>
  <c r="E590" i="18" s="1"/>
  <c r="I590" i="18"/>
  <c r="K590" i="18"/>
  <c r="L590" i="18"/>
  <c r="B591" i="18"/>
  <c r="A591" i="18" s="1"/>
  <c r="J591" i="18" s="1"/>
  <c r="H591" i="18"/>
  <c r="E591" i="18" s="1"/>
  <c r="I591" i="18"/>
  <c r="K591" i="18"/>
  <c r="L591" i="18"/>
  <c r="B592" i="18"/>
  <c r="A592" i="18" s="1"/>
  <c r="J592" i="18" s="1"/>
  <c r="H592" i="18"/>
  <c r="D592" i="18" s="1"/>
  <c r="I592" i="18"/>
  <c r="K592" i="18"/>
  <c r="L592" i="18"/>
  <c r="B593" i="18"/>
  <c r="A593" i="18" s="1"/>
  <c r="J593" i="18" s="1"/>
  <c r="H593" i="18"/>
  <c r="I593" i="18"/>
  <c r="K593" i="18"/>
  <c r="L593" i="18"/>
  <c r="B594" i="18"/>
  <c r="A594" i="18" s="1"/>
  <c r="J594" i="18" s="1"/>
  <c r="H594" i="18"/>
  <c r="G594" i="18" s="1"/>
  <c r="I594" i="18"/>
  <c r="K594" i="18"/>
  <c r="L594" i="18"/>
  <c r="B595" i="18"/>
  <c r="A595" i="18" s="1"/>
  <c r="J595" i="18" s="1"/>
  <c r="H595" i="18"/>
  <c r="I595" i="18"/>
  <c r="K595" i="18"/>
  <c r="L595" i="18"/>
  <c r="B596" i="18"/>
  <c r="A596" i="18" s="1"/>
  <c r="J596" i="18" s="1"/>
  <c r="H596" i="18"/>
  <c r="I596" i="18"/>
  <c r="K596" i="18"/>
  <c r="L596" i="18"/>
  <c r="B597" i="18"/>
  <c r="A597" i="18" s="1"/>
  <c r="J597" i="18" s="1"/>
  <c r="H597" i="18"/>
  <c r="I597" i="18"/>
  <c r="K597" i="18"/>
  <c r="L597" i="18"/>
  <c r="B598" i="18"/>
  <c r="A598" i="18" s="1"/>
  <c r="J598" i="18" s="1"/>
  <c r="H598" i="18"/>
  <c r="I598" i="18"/>
  <c r="K598" i="18"/>
  <c r="L598" i="18"/>
  <c r="B599" i="18"/>
  <c r="A599" i="18" s="1"/>
  <c r="J599" i="18" s="1"/>
  <c r="H599" i="18"/>
  <c r="D599" i="18" s="1"/>
  <c r="I599" i="18"/>
  <c r="K599" i="18"/>
  <c r="L599" i="18"/>
  <c r="B600" i="18"/>
  <c r="A600" i="18" s="1"/>
  <c r="J600" i="18" s="1"/>
  <c r="H600" i="18"/>
  <c r="E600" i="18" s="1"/>
  <c r="I600" i="18"/>
  <c r="K600" i="18"/>
  <c r="L600" i="18"/>
  <c r="B601" i="18"/>
  <c r="A601" i="18" s="1"/>
  <c r="J601" i="18" s="1"/>
  <c r="H601" i="18"/>
  <c r="D601" i="18" s="1"/>
  <c r="I601" i="18"/>
  <c r="K601" i="18"/>
  <c r="L601" i="18"/>
  <c r="B602" i="18"/>
  <c r="A602" i="18" s="1"/>
  <c r="J602" i="18" s="1"/>
  <c r="H602" i="18"/>
  <c r="E602" i="18" s="1"/>
  <c r="I602" i="18"/>
  <c r="K602" i="18"/>
  <c r="L602" i="18"/>
  <c r="B603" i="18"/>
  <c r="A603" i="18" s="1"/>
  <c r="J603" i="18" s="1"/>
  <c r="H603" i="18"/>
  <c r="I603" i="18"/>
  <c r="K603" i="18"/>
  <c r="L603" i="18"/>
  <c r="B604" i="18"/>
  <c r="A604" i="18" s="1"/>
  <c r="J604" i="18" s="1"/>
  <c r="H604" i="18"/>
  <c r="I604" i="18"/>
  <c r="K604" i="18"/>
  <c r="L604" i="18"/>
  <c r="B605" i="18"/>
  <c r="A605" i="18" s="1"/>
  <c r="J605" i="18" s="1"/>
  <c r="H605" i="18"/>
  <c r="I605" i="18"/>
  <c r="K605" i="18"/>
  <c r="L605" i="18"/>
  <c r="B606" i="18"/>
  <c r="A606" i="18" s="1"/>
  <c r="J606" i="18" s="1"/>
  <c r="H606" i="18"/>
  <c r="E606" i="18" s="1"/>
  <c r="I606" i="18"/>
  <c r="K606" i="18"/>
  <c r="L606" i="18"/>
  <c r="B607" i="18"/>
  <c r="A607" i="18" s="1"/>
  <c r="J607" i="18" s="1"/>
  <c r="H607" i="18"/>
  <c r="G607" i="18" s="1"/>
  <c r="I607" i="18"/>
  <c r="K607" i="18"/>
  <c r="L607" i="18"/>
  <c r="B608" i="18"/>
  <c r="A608" i="18" s="1"/>
  <c r="J608" i="18" s="1"/>
  <c r="H608" i="18"/>
  <c r="F608" i="18" s="1"/>
  <c r="I608" i="18"/>
  <c r="K608" i="18"/>
  <c r="L608" i="18"/>
  <c r="B609" i="18"/>
  <c r="A609" i="18" s="1"/>
  <c r="J609" i="18" s="1"/>
  <c r="H609" i="18"/>
  <c r="I609" i="18"/>
  <c r="K609" i="18"/>
  <c r="L609" i="18"/>
  <c r="B610" i="18"/>
  <c r="A610" i="18" s="1"/>
  <c r="J610" i="18" s="1"/>
  <c r="H610" i="18"/>
  <c r="D610" i="18" s="1"/>
  <c r="I610" i="18"/>
  <c r="K610" i="18"/>
  <c r="L610" i="18"/>
  <c r="B611" i="18"/>
  <c r="A611" i="18" s="1"/>
  <c r="J611" i="18" s="1"/>
  <c r="H611" i="18"/>
  <c r="E611" i="18" s="1"/>
  <c r="I611" i="18"/>
  <c r="K611" i="18"/>
  <c r="L611" i="18"/>
  <c r="B612" i="18"/>
  <c r="A612" i="18" s="1"/>
  <c r="J612" i="18" s="1"/>
  <c r="H612" i="18"/>
  <c r="I612" i="18"/>
  <c r="K612" i="18"/>
  <c r="L612" i="18"/>
  <c r="B613" i="18"/>
  <c r="A613" i="18" s="1"/>
  <c r="J613" i="18" s="1"/>
  <c r="H613" i="18"/>
  <c r="F613" i="18" s="1"/>
  <c r="I613" i="18"/>
  <c r="K613" i="18"/>
  <c r="L613" i="18"/>
  <c r="B614" i="18"/>
  <c r="A614" i="18" s="1"/>
  <c r="J614" i="18" s="1"/>
  <c r="H614" i="18"/>
  <c r="F614" i="18" s="1"/>
  <c r="I614" i="18"/>
  <c r="K614" i="18"/>
  <c r="L614" i="18"/>
  <c r="B615" i="18"/>
  <c r="A615" i="18" s="1"/>
  <c r="J615" i="18" s="1"/>
  <c r="H615" i="18"/>
  <c r="E615" i="18" s="1"/>
  <c r="I615" i="18"/>
  <c r="K615" i="18"/>
  <c r="L615" i="18"/>
  <c r="B616" i="18"/>
  <c r="A616" i="18" s="1"/>
  <c r="J616" i="18" s="1"/>
  <c r="H616" i="18"/>
  <c r="F616" i="18" s="1"/>
  <c r="I616" i="18"/>
  <c r="K616" i="18"/>
  <c r="L616" i="18"/>
  <c r="B617" i="18"/>
  <c r="A617" i="18" s="1"/>
  <c r="J617" i="18" s="1"/>
  <c r="H617" i="18"/>
  <c r="D617" i="18" s="1"/>
  <c r="I617" i="18"/>
  <c r="K617" i="18"/>
  <c r="L617" i="18"/>
  <c r="B618" i="18"/>
  <c r="A618" i="18" s="1"/>
  <c r="J618" i="18" s="1"/>
  <c r="H618" i="18"/>
  <c r="I618" i="18"/>
  <c r="K618" i="18"/>
  <c r="L618" i="18"/>
  <c r="B619" i="18"/>
  <c r="A619" i="18" s="1"/>
  <c r="J619" i="18" s="1"/>
  <c r="H619" i="18"/>
  <c r="D619" i="18" s="1"/>
  <c r="I619" i="18"/>
  <c r="K619" i="18"/>
  <c r="L619" i="18"/>
  <c r="B620" i="18"/>
  <c r="A620" i="18" s="1"/>
  <c r="J620" i="18" s="1"/>
  <c r="H620" i="18"/>
  <c r="I620" i="18"/>
  <c r="K620" i="18"/>
  <c r="L620" i="18"/>
  <c r="B621" i="18"/>
  <c r="A621" i="18" s="1"/>
  <c r="J621" i="18" s="1"/>
  <c r="H621" i="18"/>
  <c r="I621" i="18"/>
  <c r="K621" i="18"/>
  <c r="L621" i="18"/>
  <c r="B622" i="18"/>
  <c r="A622" i="18" s="1"/>
  <c r="J622" i="18" s="1"/>
  <c r="H622" i="18"/>
  <c r="I622" i="18"/>
  <c r="K622" i="18"/>
  <c r="L622" i="18"/>
  <c r="B623" i="18"/>
  <c r="A623" i="18" s="1"/>
  <c r="J623" i="18" s="1"/>
  <c r="H623" i="18"/>
  <c r="I623" i="18"/>
  <c r="K623" i="18"/>
  <c r="L623" i="18"/>
  <c r="B624" i="18"/>
  <c r="A624" i="18" s="1"/>
  <c r="J624" i="18" s="1"/>
  <c r="H624" i="18"/>
  <c r="I624" i="18"/>
  <c r="K624" i="18"/>
  <c r="L624" i="18"/>
  <c r="B625" i="18"/>
  <c r="A625" i="18" s="1"/>
  <c r="J625" i="18" s="1"/>
  <c r="H625" i="18"/>
  <c r="F625" i="18" s="1"/>
  <c r="I625" i="18"/>
  <c r="K625" i="18"/>
  <c r="L625" i="18"/>
  <c r="B626" i="18"/>
  <c r="A626" i="18" s="1"/>
  <c r="J626" i="18" s="1"/>
  <c r="H626" i="18"/>
  <c r="E626" i="18" s="1"/>
  <c r="I626" i="18"/>
  <c r="K626" i="18"/>
  <c r="L626" i="18"/>
  <c r="B627" i="18"/>
  <c r="A627" i="18" s="1"/>
  <c r="J627" i="18" s="1"/>
  <c r="H627" i="18"/>
  <c r="D627" i="18" s="1"/>
  <c r="I627" i="18"/>
  <c r="K627" i="18"/>
  <c r="L627" i="18"/>
  <c r="B628" i="18"/>
  <c r="A628" i="18" s="1"/>
  <c r="J628" i="18" s="1"/>
  <c r="H628" i="18"/>
  <c r="I628" i="18"/>
  <c r="K628" i="18"/>
  <c r="L628" i="18"/>
  <c r="B629" i="18"/>
  <c r="A629" i="18" s="1"/>
  <c r="J629" i="18" s="1"/>
  <c r="H629" i="18"/>
  <c r="I629" i="18"/>
  <c r="K629" i="18"/>
  <c r="L629" i="18"/>
  <c r="B630" i="18"/>
  <c r="A630" i="18" s="1"/>
  <c r="J630" i="18" s="1"/>
  <c r="H630" i="18"/>
  <c r="E630" i="18" s="1"/>
  <c r="I630" i="18"/>
  <c r="K630" i="18"/>
  <c r="L630" i="18"/>
  <c r="B631" i="18"/>
  <c r="A631" i="18" s="1"/>
  <c r="J631" i="18" s="1"/>
  <c r="H631" i="18"/>
  <c r="I631" i="18"/>
  <c r="K631" i="18"/>
  <c r="L631" i="18"/>
  <c r="B632" i="18"/>
  <c r="A632" i="18" s="1"/>
  <c r="J632" i="18" s="1"/>
  <c r="H632" i="18"/>
  <c r="I632" i="18"/>
  <c r="K632" i="18"/>
  <c r="L632" i="18"/>
  <c r="B633" i="18"/>
  <c r="A633" i="18" s="1"/>
  <c r="J633" i="18" s="1"/>
  <c r="H633" i="18"/>
  <c r="I633" i="18"/>
  <c r="K633" i="18"/>
  <c r="L633" i="18"/>
  <c r="B634" i="18"/>
  <c r="A634" i="18" s="1"/>
  <c r="J634" i="18" s="1"/>
  <c r="H634" i="18"/>
  <c r="I634" i="18"/>
  <c r="K634" i="18"/>
  <c r="L634" i="18"/>
  <c r="B635" i="18"/>
  <c r="A635" i="18" s="1"/>
  <c r="J635" i="18" s="1"/>
  <c r="H635" i="18"/>
  <c r="I635" i="18"/>
  <c r="K635" i="18"/>
  <c r="L635" i="18"/>
  <c r="B636" i="18"/>
  <c r="A636" i="18" s="1"/>
  <c r="J636" i="18" s="1"/>
  <c r="H636" i="18"/>
  <c r="E636" i="18" s="1"/>
  <c r="I636" i="18"/>
  <c r="K636" i="18"/>
  <c r="L636" i="18"/>
  <c r="B637" i="18"/>
  <c r="A637" i="18" s="1"/>
  <c r="J637" i="18" s="1"/>
  <c r="H637" i="18"/>
  <c r="G637" i="18" s="1"/>
  <c r="I637" i="18"/>
  <c r="K637" i="18"/>
  <c r="L637" i="18"/>
  <c r="B638" i="18"/>
  <c r="A638" i="18" s="1"/>
  <c r="J638" i="18" s="1"/>
  <c r="H638" i="18"/>
  <c r="D638" i="18" s="1"/>
  <c r="I638" i="18"/>
  <c r="K638" i="18"/>
  <c r="L638" i="18"/>
  <c r="B639" i="18"/>
  <c r="A639" i="18" s="1"/>
  <c r="J639" i="18" s="1"/>
  <c r="H639" i="18"/>
  <c r="I639" i="18"/>
  <c r="K639" i="18"/>
  <c r="L639" i="18"/>
  <c r="B640" i="18"/>
  <c r="A640" i="18" s="1"/>
  <c r="J640" i="18" s="1"/>
  <c r="H640" i="18"/>
  <c r="I640" i="18"/>
  <c r="K640" i="18"/>
  <c r="L640" i="18"/>
  <c r="B641" i="18"/>
  <c r="A641" i="18" s="1"/>
  <c r="J641" i="18" s="1"/>
  <c r="H641" i="18"/>
  <c r="I641" i="18"/>
  <c r="K641" i="18"/>
  <c r="L641" i="18"/>
  <c r="B642" i="18"/>
  <c r="A642" i="18" s="1"/>
  <c r="J642" i="18" s="1"/>
  <c r="H642" i="18"/>
  <c r="E642" i="18" s="1"/>
  <c r="I642" i="18"/>
  <c r="K642" i="18"/>
  <c r="L642" i="18"/>
  <c r="B643" i="18"/>
  <c r="A643" i="18" s="1"/>
  <c r="J643" i="18" s="1"/>
  <c r="H643" i="18"/>
  <c r="E643" i="18" s="1"/>
  <c r="I643" i="18"/>
  <c r="K643" i="18"/>
  <c r="L643" i="18"/>
  <c r="B644" i="18"/>
  <c r="A644" i="18" s="1"/>
  <c r="J644" i="18" s="1"/>
  <c r="H644" i="18"/>
  <c r="F644" i="18" s="1"/>
  <c r="I644" i="18"/>
  <c r="K644" i="18"/>
  <c r="L644" i="18"/>
  <c r="B645" i="18"/>
  <c r="A645" i="18" s="1"/>
  <c r="J645" i="18" s="1"/>
  <c r="H645" i="18"/>
  <c r="D645" i="18" s="1"/>
  <c r="I645" i="18"/>
  <c r="K645" i="18"/>
  <c r="L645" i="18"/>
  <c r="B646" i="18"/>
  <c r="A646" i="18" s="1"/>
  <c r="J646" i="18" s="1"/>
  <c r="H646" i="18"/>
  <c r="E646" i="18" s="1"/>
  <c r="I646" i="18"/>
  <c r="K646" i="18"/>
  <c r="L646" i="18"/>
  <c r="B647" i="18"/>
  <c r="A647" i="18" s="1"/>
  <c r="J647" i="18" s="1"/>
  <c r="H647" i="18"/>
  <c r="D647" i="18" s="1"/>
  <c r="I647" i="18"/>
  <c r="K647" i="18"/>
  <c r="L647" i="18"/>
  <c r="B648" i="18"/>
  <c r="A648" i="18" s="1"/>
  <c r="J648" i="18" s="1"/>
  <c r="H648" i="18"/>
  <c r="G648" i="18" s="1"/>
  <c r="I648" i="18"/>
  <c r="K648" i="18"/>
  <c r="L648" i="18"/>
  <c r="B649" i="18"/>
  <c r="A649" i="18" s="1"/>
  <c r="J649" i="18" s="1"/>
  <c r="H649" i="18"/>
  <c r="D649" i="18" s="1"/>
  <c r="I649" i="18"/>
  <c r="K649" i="18"/>
  <c r="L649" i="18"/>
  <c r="B650" i="18"/>
  <c r="A650" i="18" s="1"/>
  <c r="J650" i="18" s="1"/>
  <c r="H650" i="18"/>
  <c r="D650" i="18" s="1"/>
  <c r="I650" i="18"/>
  <c r="K650" i="18"/>
  <c r="L650" i="18"/>
  <c r="B651" i="18"/>
  <c r="A651" i="18" s="1"/>
  <c r="J651" i="18" s="1"/>
  <c r="H651" i="18"/>
  <c r="I651" i="18"/>
  <c r="K651" i="18"/>
  <c r="L651" i="18"/>
  <c r="B652" i="18"/>
  <c r="A652" i="18" s="1"/>
  <c r="J652" i="18" s="1"/>
  <c r="H652" i="18"/>
  <c r="I652" i="18"/>
  <c r="K652" i="18"/>
  <c r="L652" i="18"/>
  <c r="B653" i="18"/>
  <c r="A653" i="18" s="1"/>
  <c r="J653" i="18" s="1"/>
  <c r="H653" i="18"/>
  <c r="G653" i="18" s="1"/>
  <c r="I653" i="18"/>
  <c r="K653" i="18"/>
  <c r="L653" i="18"/>
  <c r="B654" i="18"/>
  <c r="A654" i="18" s="1"/>
  <c r="J654" i="18" s="1"/>
  <c r="H654" i="18"/>
  <c r="I654" i="18"/>
  <c r="K654" i="18"/>
  <c r="L654" i="18"/>
  <c r="B655" i="18"/>
  <c r="A655" i="18" s="1"/>
  <c r="J655" i="18" s="1"/>
  <c r="H655" i="18"/>
  <c r="G655" i="18" s="1"/>
  <c r="I655" i="18"/>
  <c r="K655" i="18"/>
  <c r="L655" i="18"/>
  <c r="B656" i="18"/>
  <c r="A656" i="18" s="1"/>
  <c r="J656" i="18" s="1"/>
  <c r="H656" i="18"/>
  <c r="E656" i="18" s="1"/>
  <c r="I656" i="18"/>
  <c r="K656" i="18"/>
  <c r="L656" i="18"/>
  <c r="B657" i="18"/>
  <c r="A657" i="18" s="1"/>
  <c r="J657" i="18" s="1"/>
  <c r="H657" i="18"/>
  <c r="I657" i="18"/>
  <c r="K657" i="18"/>
  <c r="L657" i="18"/>
  <c r="B658" i="18"/>
  <c r="A658" i="18" s="1"/>
  <c r="J658" i="18" s="1"/>
  <c r="H658" i="18"/>
  <c r="F658" i="18" s="1"/>
  <c r="I658" i="18"/>
  <c r="K658" i="18"/>
  <c r="L658" i="18"/>
  <c r="B659" i="18"/>
  <c r="A659" i="18" s="1"/>
  <c r="J659" i="18" s="1"/>
  <c r="H659" i="18"/>
  <c r="E659" i="18" s="1"/>
  <c r="I659" i="18"/>
  <c r="K659" i="18"/>
  <c r="L659" i="18"/>
  <c r="B660" i="18"/>
  <c r="A660" i="18" s="1"/>
  <c r="J660" i="18" s="1"/>
  <c r="H660" i="18"/>
  <c r="I660" i="18"/>
  <c r="K660" i="18"/>
  <c r="L660" i="18"/>
  <c r="B661" i="18"/>
  <c r="A661" i="18" s="1"/>
  <c r="J661" i="18" s="1"/>
  <c r="H661" i="18"/>
  <c r="E661" i="18" s="1"/>
  <c r="I661" i="18"/>
  <c r="K661" i="18"/>
  <c r="L661" i="18"/>
  <c r="B662" i="18"/>
  <c r="A662" i="18" s="1"/>
  <c r="J662" i="18" s="1"/>
  <c r="H662" i="18"/>
  <c r="G662" i="18" s="1"/>
  <c r="I662" i="18"/>
  <c r="K662" i="18"/>
  <c r="L662" i="18"/>
  <c r="B663" i="18"/>
  <c r="A663" i="18" s="1"/>
  <c r="J663" i="18" s="1"/>
  <c r="H663" i="18"/>
  <c r="I663" i="18"/>
  <c r="K663" i="18"/>
  <c r="L663" i="18"/>
  <c r="B664" i="18"/>
  <c r="A664" i="18" s="1"/>
  <c r="J664" i="18" s="1"/>
  <c r="H664" i="18"/>
  <c r="I664" i="18"/>
  <c r="K664" i="18"/>
  <c r="L664" i="18"/>
  <c r="B665" i="18"/>
  <c r="A665" i="18" s="1"/>
  <c r="J665" i="18" s="1"/>
  <c r="H665" i="18"/>
  <c r="E665" i="18" s="1"/>
  <c r="I665" i="18"/>
  <c r="K665" i="18"/>
  <c r="L665" i="18"/>
  <c r="B666" i="18"/>
  <c r="A666" i="18" s="1"/>
  <c r="J666" i="18" s="1"/>
  <c r="H666" i="18"/>
  <c r="G666" i="18" s="1"/>
  <c r="I666" i="18"/>
  <c r="K666" i="18"/>
  <c r="L666" i="18"/>
  <c r="B667" i="18"/>
  <c r="A667" i="18" s="1"/>
  <c r="J667" i="18" s="1"/>
  <c r="H667" i="18"/>
  <c r="F667" i="18" s="1"/>
  <c r="I667" i="18"/>
  <c r="K667" i="18"/>
  <c r="L667" i="18"/>
  <c r="B668" i="18"/>
  <c r="A668" i="18" s="1"/>
  <c r="J668" i="18" s="1"/>
  <c r="H668" i="18"/>
  <c r="I668" i="18"/>
  <c r="K668" i="18"/>
  <c r="L668" i="18"/>
  <c r="B669" i="18"/>
  <c r="A669" i="18" s="1"/>
  <c r="J669" i="18" s="1"/>
  <c r="H669" i="18"/>
  <c r="I669" i="18"/>
  <c r="K669" i="18"/>
  <c r="L669" i="18"/>
  <c r="B670" i="18"/>
  <c r="A670" i="18" s="1"/>
  <c r="J670" i="18" s="1"/>
  <c r="H670" i="18"/>
  <c r="I670" i="18"/>
  <c r="K670" i="18"/>
  <c r="L670" i="18"/>
  <c r="B671" i="18"/>
  <c r="A671" i="18" s="1"/>
  <c r="J671" i="18" s="1"/>
  <c r="H671" i="18"/>
  <c r="I671" i="18"/>
  <c r="K671" i="18"/>
  <c r="L671" i="18"/>
  <c r="B672" i="18"/>
  <c r="A672" i="18" s="1"/>
  <c r="J672" i="18" s="1"/>
  <c r="H672" i="18"/>
  <c r="I672" i="18"/>
  <c r="K672" i="18"/>
  <c r="L672" i="18"/>
  <c r="B673" i="18"/>
  <c r="A673" i="18" s="1"/>
  <c r="J673" i="18" s="1"/>
  <c r="H673" i="18"/>
  <c r="I673" i="18"/>
  <c r="K673" i="18"/>
  <c r="L673" i="18"/>
  <c r="B674" i="18"/>
  <c r="A674" i="18" s="1"/>
  <c r="J674" i="18" s="1"/>
  <c r="H674" i="18"/>
  <c r="I674" i="18"/>
  <c r="K674" i="18"/>
  <c r="L674" i="18"/>
  <c r="B675" i="18"/>
  <c r="A675" i="18" s="1"/>
  <c r="J675" i="18" s="1"/>
  <c r="H675" i="18"/>
  <c r="G675" i="18" s="1"/>
  <c r="I675" i="18"/>
  <c r="K675" i="18"/>
  <c r="L675" i="18"/>
  <c r="B676" i="18"/>
  <c r="A676" i="18" s="1"/>
  <c r="J676" i="18" s="1"/>
  <c r="H676" i="18"/>
  <c r="I676" i="18"/>
  <c r="K676" i="18"/>
  <c r="L676" i="18"/>
  <c r="B677" i="18"/>
  <c r="A677" i="18" s="1"/>
  <c r="J677" i="18" s="1"/>
  <c r="H677" i="18"/>
  <c r="D677" i="18" s="1"/>
  <c r="I677" i="18"/>
  <c r="K677" i="18"/>
  <c r="L677" i="18"/>
  <c r="B678" i="18"/>
  <c r="A678" i="18" s="1"/>
  <c r="J678" i="18" s="1"/>
  <c r="H678" i="18"/>
  <c r="F678" i="18" s="1"/>
  <c r="I678" i="18"/>
  <c r="K678" i="18"/>
  <c r="L678" i="18"/>
  <c r="B679" i="18"/>
  <c r="A679" i="18" s="1"/>
  <c r="J679" i="18" s="1"/>
  <c r="H679" i="18"/>
  <c r="I679" i="18"/>
  <c r="K679" i="18"/>
  <c r="L679" i="18"/>
  <c r="B680" i="18"/>
  <c r="A680" i="18" s="1"/>
  <c r="J680" i="18" s="1"/>
  <c r="H680" i="18"/>
  <c r="I680" i="18"/>
  <c r="K680" i="18"/>
  <c r="L680" i="18"/>
  <c r="B681" i="18"/>
  <c r="A681" i="18" s="1"/>
  <c r="J681" i="18" s="1"/>
  <c r="H681" i="18"/>
  <c r="E681" i="18" s="1"/>
  <c r="I681" i="18"/>
  <c r="K681" i="18"/>
  <c r="L681" i="18"/>
  <c r="B682" i="18"/>
  <c r="A682" i="18" s="1"/>
  <c r="J682" i="18" s="1"/>
  <c r="H682" i="18"/>
  <c r="I682" i="18"/>
  <c r="K682" i="18"/>
  <c r="L682" i="18"/>
  <c r="B683" i="18"/>
  <c r="A683" i="18" s="1"/>
  <c r="J683" i="18" s="1"/>
  <c r="H683" i="18"/>
  <c r="E683" i="18" s="1"/>
  <c r="I683" i="18"/>
  <c r="K683" i="18"/>
  <c r="L683" i="18"/>
  <c r="B684" i="18"/>
  <c r="A684" i="18" s="1"/>
  <c r="J684" i="18" s="1"/>
  <c r="H684" i="18"/>
  <c r="I684" i="18"/>
  <c r="K684" i="18"/>
  <c r="L684" i="18"/>
  <c r="B685" i="18"/>
  <c r="A685" i="18" s="1"/>
  <c r="J685" i="18" s="1"/>
  <c r="H685" i="18"/>
  <c r="E685" i="18" s="1"/>
  <c r="I685" i="18"/>
  <c r="K685" i="18"/>
  <c r="L685" i="18"/>
  <c r="B686" i="18"/>
  <c r="A686" i="18" s="1"/>
  <c r="J686" i="18" s="1"/>
  <c r="H686" i="18"/>
  <c r="I686" i="18"/>
  <c r="K686" i="18"/>
  <c r="L686" i="18"/>
  <c r="B687" i="18"/>
  <c r="A687" i="18" s="1"/>
  <c r="J687" i="18" s="1"/>
  <c r="H687" i="18"/>
  <c r="I687" i="18"/>
  <c r="K687" i="18"/>
  <c r="L687" i="18"/>
  <c r="B688" i="18"/>
  <c r="A688" i="18" s="1"/>
  <c r="J688" i="18" s="1"/>
  <c r="H688" i="18"/>
  <c r="I688" i="18"/>
  <c r="K688" i="18"/>
  <c r="L688" i="18"/>
  <c r="B689" i="18"/>
  <c r="A689" i="18" s="1"/>
  <c r="J689" i="18" s="1"/>
  <c r="H689" i="18"/>
  <c r="I689" i="18"/>
  <c r="K689" i="18"/>
  <c r="L689" i="18"/>
  <c r="B690" i="18"/>
  <c r="A690" i="18" s="1"/>
  <c r="J690" i="18" s="1"/>
  <c r="H690" i="18"/>
  <c r="E690" i="18" s="1"/>
  <c r="I690" i="18"/>
  <c r="K690" i="18"/>
  <c r="L690" i="18"/>
  <c r="B691" i="18"/>
  <c r="A691" i="18" s="1"/>
  <c r="J691" i="18" s="1"/>
  <c r="H691" i="18"/>
  <c r="E691" i="18" s="1"/>
  <c r="I691" i="18"/>
  <c r="K691" i="18"/>
  <c r="L691" i="18"/>
  <c r="B692" i="18"/>
  <c r="A692" i="18" s="1"/>
  <c r="J692" i="18" s="1"/>
  <c r="H692" i="18"/>
  <c r="G692" i="18" s="1"/>
  <c r="I692" i="18"/>
  <c r="K692" i="18"/>
  <c r="L692" i="18"/>
  <c r="B693" i="18"/>
  <c r="A693" i="18" s="1"/>
  <c r="J693" i="18" s="1"/>
  <c r="H693" i="18"/>
  <c r="D693" i="18" s="1"/>
  <c r="I693" i="18"/>
  <c r="K693" i="18"/>
  <c r="L693" i="18"/>
  <c r="B694" i="18"/>
  <c r="A694" i="18" s="1"/>
  <c r="J694" i="18" s="1"/>
  <c r="H694" i="18"/>
  <c r="D694" i="18" s="1"/>
  <c r="I694" i="18"/>
  <c r="K694" i="18"/>
  <c r="L694" i="18"/>
  <c r="B695" i="18"/>
  <c r="A695" i="18" s="1"/>
  <c r="J695" i="18" s="1"/>
  <c r="H695" i="18"/>
  <c r="D695" i="18" s="1"/>
  <c r="I695" i="18"/>
  <c r="K695" i="18"/>
  <c r="L695" i="18"/>
  <c r="B696" i="18"/>
  <c r="A696" i="18" s="1"/>
  <c r="J696" i="18" s="1"/>
  <c r="H696" i="18"/>
  <c r="I696" i="18"/>
  <c r="K696" i="18"/>
  <c r="L696" i="18"/>
  <c r="B697" i="18"/>
  <c r="A697" i="18" s="1"/>
  <c r="J697" i="18" s="1"/>
  <c r="H697" i="18"/>
  <c r="I697" i="18"/>
  <c r="K697" i="18"/>
  <c r="L697" i="18"/>
  <c r="B698" i="18"/>
  <c r="A698" i="18" s="1"/>
  <c r="J698" i="18" s="1"/>
  <c r="H698" i="18"/>
  <c r="I698" i="18"/>
  <c r="K698" i="18"/>
  <c r="L698" i="18"/>
  <c r="B699" i="18"/>
  <c r="A699" i="18" s="1"/>
  <c r="J699" i="18" s="1"/>
  <c r="H699" i="18"/>
  <c r="I699" i="18"/>
  <c r="K699" i="18"/>
  <c r="L699" i="18"/>
  <c r="B700" i="18"/>
  <c r="A700" i="18" s="1"/>
  <c r="J700" i="18" s="1"/>
  <c r="H700" i="18"/>
  <c r="G700" i="18" s="1"/>
  <c r="I700" i="18"/>
  <c r="K700" i="18"/>
  <c r="L700" i="18"/>
  <c r="B701" i="18"/>
  <c r="A701" i="18" s="1"/>
  <c r="J701" i="18" s="1"/>
  <c r="H701" i="18"/>
  <c r="I701" i="18"/>
  <c r="K701" i="18"/>
  <c r="L701" i="18"/>
  <c r="B702" i="18"/>
  <c r="A702" i="18" s="1"/>
  <c r="J702" i="18" s="1"/>
  <c r="H702" i="18"/>
  <c r="I702" i="18"/>
  <c r="K702" i="18"/>
  <c r="L702" i="18"/>
  <c r="B703" i="18"/>
  <c r="A703" i="18" s="1"/>
  <c r="J703" i="18" s="1"/>
  <c r="H703" i="18"/>
  <c r="D703" i="18" s="1"/>
  <c r="I703" i="18"/>
  <c r="K703" i="18"/>
  <c r="L703" i="18"/>
  <c r="B704" i="18"/>
  <c r="A704" i="18" s="1"/>
  <c r="J704" i="18" s="1"/>
  <c r="H704" i="18"/>
  <c r="I704" i="18"/>
  <c r="K704" i="18"/>
  <c r="L704" i="18"/>
  <c r="B705" i="18"/>
  <c r="A705" i="18" s="1"/>
  <c r="J705" i="18" s="1"/>
  <c r="H705" i="18"/>
  <c r="I705" i="18"/>
  <c r="K705" i="18"/>
  <c r="L705" i="18"/>
  <c r="B706" i="18"/>
  <c r="A706" i="18" s="1"/>
  <c r="J706" i="18" s="1"/>
  <c r="H706" i="18"/>
  <c r="I706" i="18"/>
  <c r="K706" i="18"/>
  <c r="L706" i="18"/>
  <c r="B707" i="18"/>
  <c r="A707" i="18" s="1"/>
  <c r="J707" i="18" s="1"/>
  <c r="H707" i="18"/>
  <c r="D707" i="18" s="1"/>
  <c r="I707" i="18"/>
  <c r="K707" i="18"/>
  <c r="L707" i="18"/>
  <c r="B708" i="18"/>
  <c r="A708" i="18" s="1"/>
  <c r="J708" i="18" s="1"/>
  <c r="H708" i="18"/>
  <c r="D708" i="18" s="1"/>
  <c r="I708" i="18"/>
  <c r="K708" i="18"/>
  <c r="L708" i="18"/>
  <c r="B709" i="18"/>
  <c r="A709" i="18" s="1"/>
  <c r="J709" i="18" s="1"/>
  <c r="H709" i="18"/>
  <c r="D709" i="18" s="1"/>
  <c r="I709" i="18"/>
  <c r="K709" i="18"/>
  <c r="L709" i="18"/>
  <c r="B710" i="18"/>
  <c r="A710" i="18" s="1"/>
  <c r="J710" i="18" s="1"/>
  <c r="H710" i="18"/>
  <c r="E710" i="18" s="1"/>
  <c r="I710" i="18"/>
  <c r="K710" i="18"/>
  <c r="L710" i="18"/>
  <c r="B711" i="18"/>
  <c r="A711" i="18" s="1"/>
  <c r="J711" i="18" s="1"/>
  <c r="H711" i="18"/>
  <c r="E711" i="18" s="1"/>
  <c r="I711" i="18"/>
  <c r="K711" i="18"/>
  <c r="L711" i="18"/>
  <c r="B712" i="18"/>
  <c r="A712" i="18" s="1"/>
  <c r="J712" i="18" s="1"/>
  <c r="H712" i="18"/>
  <c r="I712" i="18"/>
  <c r="K712" i="18"/>
  <c r="L712" i="18"/>
  <c r="B713" i="18"/>
  <c r="A713" i="18" s="1"/>
  <c r="J713" i="18" s="1"/>
  <c r="H713" i="18"/>
  <c r="I713" i="18"/>
  <c r="K713" i="18"/>
  <c r="L713" i="18"/>
  <c r="B714" i="18"/>
  <c r="A714" i="18" s="1"/>
  <c r="J714" i="18" s="1"/>
  <c r="H714" i="18"/>
  <c r="D714" i="18" s="1"/>
  <c r="I714" i="18"/>
  <c r="K714" i="18"/>
  <c r="L714" i="18"/>
  <c r="B715" i="18"/>
  <c r="A715" i="18" s="1"/>
  <c r="J715" i="18" s="1"/>
  <c r="H715" i="18"/>
  <c r="F715" i="18" s="1"/>
  <c r="I715" i="18"/>
  <c r="K715" i="18"/>
  <c r="L715" i="18"/>
  <c r="B716" i="18"/>
  <c r="A716" i="18" s="1"/>
  <c r="J716" i="18" s="1"/>
  <c r="H716" i="18"/>
  <c r="I716" i="18"/>
  <c r="K716" i="18"/>
  <c r="L716" i="18"/>
  <c r="B717" i="18"/>
  <c r="A717" i="18" s="1"/>
  <c r="J717" i="18" s="1"/>
  <c r="H717" i="18"/>
  <c r="G717" i="18" s="1"/>
  <c r="I717" i="18"/>
  <c r="K717" i="18"/>
  <c r="L717" i="18"/>
  <c r="B718" i="18"/>
  <c r="A718" i="18" s="1"/>
  <c r="J718" i="18" s="1"/>
  <c r="H718" i="18"/>
  <c r="D718" i="18" s="1"/>
  <c r="I718" i="18"/>
  <c r="K718" i="18"/>
  <c r="L718" i="18"/>
  <c r="B719" i="18"/>
  <c r="A719" i="18" s="1"/>
  <c r="J719" i="18" s="1"/>
  <c r="H719" i="18"/>
  <c r="D719" i="18" s="1"/>
  <c r="I719" i="18"/>
  <c r="K719" i="18"/>
  <c r="L719" i="18"/>
  <c r="B720" i="18"/>
  <c r="A720" i="18" s="1"/>
  <c r="J720" i="18" s="1"/>
  <c r="H720" i="18"/>
  <c r="I720" i="18"/>
  <c r="K720" i="18"/>
  <c r="L720" i="18"/>
  <c r="B721" i="18"/>
  <c r="A721" i="18" s="1"/>
  <c r="J721" i="18" s="1"/>
  <c r="H721" i="18"/>
  <c r="D721" i="18" s="1"/>
  <c r="I721" i="18"/>
  <c r="K721" i="18"/>
  <c r="L721" i="18"/>
  <c r="B722" i="18"/>
  <c r="A722" i="18" s="1"/>
  <c r="J722" i="18" s="1"/>
  <c r="H722" i="18"/>
  <c r="F722" i="18" s="1"/>
  <c r="I722" i="18"/>
  <c r="K722" i="18"/>
  <c r="L722" i="18"/>
  <c r="B723" i="18"/>
  <c r="A723" i="18" s="1"/>
  <c r="J723" i="18" s="1"/>
  <c r="H723" i="18"/>
  <c r="I723" i="18"/>
  <c r="K723" i="18"/>
  <c r="L723" i="18"/>
  <c r="B724" i="18"/>
  <c r="A724" i="18" s="1"/>
  <c r="J724" i="18" s="1"/>
  <c r="H724" i="18"/>
  <c r="F724" i="18" s="1"/>
  <c r="I724" i="18"/>
  <c r="K724" i="18"/>
  <c r="L724" i="18"/>
  <c r="B725" i="18"/>
  <c r="A725" i="18" s="1"/>
  <c r="J725" i="18" s="1"/>
  <c r="H725" i="18"/>
  <c r="D725" i="18" s="1"/>
  <c r="I725" i="18"/>
  <c r="K725" i="18"/>
  <c r="L725" i="18"/>
  <c r="B726" i="18"/>
  <c r="A726" i="18" s="1"/>
  <c r="J726" i="18" s="1"/>
  <c r="H726" i="18"/>
  <c r="G726" i="18" s="1"/>
  <c r="I726" i="18"/>
  <c r="K726" i="18"/>
  <c r="L726" i="18"/>
  <c r="B727" i="18"/>
  <c r="A727" i="18" s="1"/>
  <c r="J727" i="18" s="1"/>
  <c r="H727" i="18"/>
  <c r="D727" i="18" s="1"/>
  <c r="I727" i="18"/>
  <c r="K727" i="18"/>
  <c r="L727" i="18"/>
  <c r="B728" i="18"/>
  <c r="A728" i="18" s="1"/>
  <c r="J728" i="18" s="1"/>
  <c r="H728" i="18"/>
  <c r="I728" i="18"/>
  <c r="K728" i="18"/>
  <c r="L728" i="18"/>
  <c r="B729" i="18"/>
  <c r="A729" i="18" s="1"/>
  <c r="J729" i="18" s="1"/>
  <c r="H729" i="18"/>
  <c r="G729" i="18" s="1"/>
  <c r="I729" i="18"/>
  <c r="K729" i="18"/>
  <c r="L729" i="18"/>
  <c r="B730" i="18"/>
  <c r="A730" i="18" s="1"/>
  <c r="J730" i="18" s="1"/>
  <c r="H730" i="18"/>
  <c r="F730" i="18" s="1"/>
  <c r="I730" i="18"/>
  <c r="K730" i="18"/>
  <c r="L730" i="18"/>
  <c r="B731" i="18"/>
  <c r="A731" i="18" s="1"/>
  <c r="J731" i="18" s="1"/>
  <c r="H731" i="18"/>
  <c r="I731" i="18"/>
  <c r="K731" i="18"/>
  <c r="L731" i="18"/>
  <c r="B732" i="18"/>
  <c r="A732" i="18" s="1"/>
  <c r="J732" i="18" s="1"/>
  <c r="H732" i="18"/>
  <c r="G732" i="18" s="1"/>
  <c r="I732" i="18"/>
  <c r="K732" i="18"/>
  <c r="L732" i="18"/>
  <c r="B733" i="18"/>
  <c r="A733" i="18" s="1"/>
  <c r="J733" i="18" s="1"/>
  <c r="H733" i="18"/>
  <c r="G733" i="18" s="1"/>
  <c r="I733" i="18"/>
  <c r="K733" i="18"/>
  <c r="L733" i="18"/>
  <c r="B734" i="18"/>
  <c r="A734" i="18" s="1"/>
  <c r="J734" i="18" s="1"/>
  <c r="H734" i="18"/>
  <c r="D734" i="18" s="1"/>
  <c r="I734" i="18"/>
  <c r="K734" i="18"/>
  <c r="L734" i="18"/>
  <c r="B735" i="18"/>
  <c r="A735" i="18" s="1"/>
  <c r="J735" i="18" s="1"/>
  <c r="H735" i="18"/>
  <c r="I735" i="18"/>
  <c r="K735" i="18"/>
  <c r="L735" i="18"/>
  <c r="B736" i="18"/>
  <c r="A736" i="18" s="1"/>
  <c r="J736" i="18" s="1"/>
  <c r="H736" i="18"/>
  <c r="E736" i="18" s="1"/>
  <c r="I736" i="18"/>
  <c r="K736" i="18"/>
  <c r="L736" i="18"/>
  <c r="B737" i="18"/>
  <c r="A737" i="18" s="1"/>
  <c r="J737" i="18" s="1"/>
  <c r="H737" i="18"/>
  <c r="I737" i="18"/>
  <c r="K737" i="18"/>
  <c r="L737" i="18"/>
  <c r="B738" i="18"/>
  <c r="A738" i="18" s="1"/>
  <c r="J738" i="18" s="1"/>
  <c r="H738" i="18"/>
  <c r="I738" i="18"/>
  <c r="K738" i="18"/>
  <c r="L738" i="18"/>
  <c r="B739" i="18"/>
  <c r="A739" i="18" s="1"/>
  <c r="J739" i="18" s="1"/>
  <c r="H739" i="18"/>
  <c r="I739" i="18"/>
  <c r="K739" i="18"/>
  <c r="L739" i="18"/>
  <c r="B740" i="18"/>
  <c r="A740" i="18" s="1"/>
  <c r="J740" i="18" s="1"/>
  <c r="H740" i="18"/>
  <c r="G740" i="18" s="1"/>
  <c r="I740" i="18"/>
  <c r="K740" i="18"/>
  <c r="L740" i="18"/>
  <c r="B741" i="18"/>
  <c r="A741" i="18" s="1"/>
  <c r="J741" i="18" s="1"/>
  <c r="H741" i="18"/>
  <c r="I741" i="18"/>
  <c r="K741" i="18"/>
  <c r="L741" i="18"/>
  <c r="B742" i="18"/>
  <c r="A742" i="18" s="1"/>
  <c r="J742" i="18" s="1"/>
  <c r="H742" i="18"/>
  <c r="D742" i="18" s="1"/>
  <c r="I742" i="18"/>
  <c r="K742" i="18"/>
  <c r="L742" i="18"/>
  <c r="B743" i="18"/>
  <c r="A743" i="18" s="1"/>
  <c r="J743" i="18" s="1"/>
  <c r="H743" i="18"/>
  <c r="D743" i="18" s="1"/>
  <c r="I743" i="18"/>
  <c r="K743" i="18"/>
  <c r="L743" i="18"/>
  <c r="B744" i="18"/>
  <c r="A744" i="18" s="1"/>
  <c r="J744" i="18" s="1"/>
  <c r="H744" i="18"/>
  <c r="D744" i="18" s="1"/>
  <c r="I744" i="18"/>
  <c r="K744" i="18"/>
  <c r="L744" i="18"/>
  <c r="B745" i="18"/>
  <c r="A745" i="18" s="1"/>
  <c r="J745" i="18" s="1"/>
  <c r="H745" i="18"/>
  <c r="E745" i="18" s="1"/>
  <c r="I745" i="18"/>
  <c r="K745" i="18"/>
  <c r="L745" i="18"/>
  <c r="B746" i="18"/>
  <c r="A746" i="18" s="1"/>
  <c r="J746" i="18" s="1"/>
  <c r="H746" i="18"/>
  <c r="E746" i="18" s="1"/>
  <c r="I746" i="18"/>
  <c r="K746" i="18"/>
  <c r="L746" i="18"/>
  <c r="B747" i="18"/>
  <c r="A747" i="18" s="1"/>
  <c r="J747" i="18" s="1"/>
  <c r="H747" i="18"/>
  <c r="D747" i="18" s="1"/>
  <c r="I747" i="18"/>
  <c r="K747" i="18"/>
  <c r="L747" i="18"/>
  <c r="B748" i="18"/>
  <c r="A748" i="18" s="1"/>
  <c r="J748" i="18" s="1"/>
  <c r="H748" i="18"/>
  <c r="D748" i="18" s="1"/>
  <c r="I748" i="18"/>
  <c r="K748" i="18"/>
  <c r="L748" i="18"/>
  <c r="B749" i="18"/>
  <c r="A749" i="18" s="1"/>
  <c r="J749" i="18" s="1"/>
  <c r="H749" i="18"/>
  <c r="D749" i="18" s="1"/>
  <c r="I749" i="18"/>
  <c r="K749" i="18"/>
  <c r="L749" i="18"/>
  <c r="B750" i="18"/>
  <c r="A750" i="18" s="1"/>
  <c r="J750" i="18" s="1"/>
  <c r="H750" i="18"/>
  <c r="E750" i="18" s="1"/>
  <c r="I750" i="18"/>
  <c r="K750" i="18"/>
  <c r="L750" i="18"/>
  <c r="B751" i="18"/>
  <c r="A751" i="18" s="1"/>
  <c r="J751" i="18" s="1"/>
  <c r="H751" i="18"/>
  <c r="F751" i="18" s="1"/>
  <c r="I751" i="18"/>
  <c r="K751" i="18"/>
  <c r="L751" i="18"/>
  <c r="B752" i="18"/>
  <c r="A752" i="18" s="1"/>
  <c r="J752" i="18" s="1"/>
  <c r="H752" i="18"/>
  <c r="I752" i="18"/>
  <c r="K752" i="18"/>
  <c r="L752" i="18"/>
  <c r="B753" i="18"/>
  <c r="A753" i="18" s="1"/>
  <c r="J753" i="18" s="1"/>
  <c r="H753" i="18"/>
  <c r="G753" i="18" s="1"/>
  <c r="I753" i="18"/>
  <c r="K753" i="18"/>
  <c r="L753" i="18"/>
  <c r="B754" i="18"/>
  <c r="A754" i="18" s="1"/>
  <c r="J754" i="18" s="1"/>
  <c r="H754" i="18"/>
  <c r="I754" i="18"/>
  <c r="K754" i="18"/>
  <c r="L754" i="18"/>
  <c r="B755" i="18"/>
  <c r="A755" i="18" s="1"/>
  <c r="J755" i="18" s="1"/>
  <c r="H755" i="18"/>
  <c r="D755" i="18" s="1"/>
  <c r="I755" i="18"/>
  <c r="K755" i="18"/>
  <c r="L755" i="18"/>
  <c r="B756" i="18"/>
  <c r="A756" i="18" s="1"/>
  <c r="J756" i="18" s="1"/>
  <c r="H756" i="18"/>
  <c r="D756" i="18" s="1"/>
  <c r="I756" i="18"/>
  <c r="K756" i="18"/>
  <c r="L756" i="18"/>
  <c r="B757" i="18"/>
  <c r="A757" i="18" s="1"/>
  <c r="J757" i="18" s="1"/>
  <c r="H757" i="18"/>
  <c r="G757" i="18" s="1"/>
  <c r="I757" i="18"/>
  <c r="K757" i="18"/>
  <c r="L757" i="18"/>
  <c r="B758" i="18"/>
  <c r="A758" i="18" s="1"/>
  <c r="J758" i="18" s="1"/>
  <c r="H758" i="18"/>
  <c r="I758" i="18"/>
  <c r="K758" i="18"/>
  <c r="L758" i="18"/>
  <c r="B759" i="18"/>
  <c r="A759" i="18" s="1"/>
  <c r="J759" i="18" s="1"/>
  <c r="H759" i="18"/>
  <c r="F759" i="18" s="1"/>
  <c r="I759" i="18"/>
  <c r="K759" i="18"/>
  <c r="L759" i="18"/>
  <c r="B760" i="18"/>
  <c r="A760" i="18" s="1"/>
  <c r="J760" i="18" s="1"/>
  <c r="H760" i="18"/>
  <c r="I760" i="18"/>
  <c r="K760" i="18"/>
  <c r="L760" i="18"/>
  <c r="B761" i="18"/>
  <c r="A761" i="18" s="1"/>
  <c r="J761" i="18" s="1"/>
  <c r="H761" i="18"/>
  <c r="E761" i="18" s="1"/>
  <c r="I761" i="18"/>
  <c r="K761" i="18"/>
  <c r="L761" i="18"/>
  <c r="B762" i="18"/>
  <c r="A762" i="18" s="1"/>
  <c r="J762" i="18" s="1"/>
  <c r="H762" i="18"/>
  <c r="D762" i="18" s="1"/>
  <c r="I762" i="18"/>
  <c r="K762" i="18"/>
  <c r="L762" i="18"/>
  <c r="B763" i="18"/>
  <c r="A763" i="18" s="1"/>
  <c r="J763" i="18" s="1"/>
  <c r="H763" i="18"/>
  <c r="G763" i="18" s="1"/>
  <c r="I763" i="18"/>
  <c r="K763" i="18"/>
  <c r="L763" i="18"/>
  <c r="B764" i="18"/>
  <c r="A764" i="18" s="1"/>
  <c r="J764" i="18" s="1"/>
  <c r="H764" i="18"/>
  <c r="F764" i="18" s="1"/>
  <c r="I764" i="18"/>
  <c r="K764" i="18"/>
  <c r="L764" i="18"/>
  <c r="B765" i="18"/>
  <c r="A765" i="18" s="1"/>
  <c r="J765" i="18" s="1"/>
  <c r="H765" i="18"/>
  <c r="I765" i="18"/>
  <c r="K765" i="18"/>
  <c r="L765" i="18"/>
  <c r="B766" i="18"/>
  <c r="A766" i="18" s="1"/>
  <c r="J766" i="18" s="1"/>
  <c r="H766" i="18"/>
  <c r="G766" i="18" s="1"/>
  <c r="I766" i="18"/>
  <c r="K766" i="18"/>
  <c r="L766" i="18"/>
  <c r="B767" i="18"/>
  <c r="A767" i="18" s="1"/>
  <c r="J767" i="18" s="1"/>
  <c r="H767" i="18"/>
  <c r="D767" i="18" s="1"/>
  <c r="I767" i="18"/>
  <c r="K767" i="18"/>
  <c r="L767" i="18"/>
  <c r="B768" i="18"/>
  <c r="A768" i="18" s="1"/>
  <c r="J768" i="18" s="1"/>
  <c r="H768" i="18"/>
  <c r="I768" i="18"/>
  <c r="K768" i="18"/>
  <c r="L768" i="18"/>
  <c r="B769" i="18"/>
  <c r="A769" i="18" s="1"/>
  <c r="J769" i="18" s="1"/>
  <c r="H769" i="18"/>
  <c r="I769" i="18"/>
  <c r="K769" i="18"/>
  <c r="L769" i="18"/>
  <c r="B770" i="18"/>
  <c r="A770" i="18" s="1"/>
  <c r="J770" i="18" s="1"/>
  <c r="H770" i="18"/>
  <c r="I770" i="18"/>
  <c r="K770" i="18"/>
  <c r="L770" i="18"/>
  <c r="B771" i="18"/>
  <c r="A771" i="18" s="1"/>
  <c r="J771" i="18" s="1"/>
  <c r="H771" i="18"/>
  <c r="G771" i="18" s="1"/>
  <c r="I771" i="18"/>
  <c r="K771" i="18"/>
  <c r="L771" i="18"/>
  <c r="B772" i="18"/>
  <c r="A772" i="18" s="1"/>
  <c r="J772" i="18" s="1"/>
  <c r="H772" i="18"/>
  <c r="F772" i="18" s="1"/>
  <c r="I772" i="18"/>
  <c r="K772" i="18"/>
  <c r="L772" i="18"/>
  <c r="B773" i="18"/>
  <c r="A773" i="18" s="1"/>
  <c r="J773" i="18" s="1"/>
  <c r="H773" i="18"/>
  <c r="E773" i="18" s="1"/>
  <c r="I773" i="18"/>
  <c r="K773" i="18"/>
  <c r="L773" i="18"/>
  <c r="B774" i="18"/>
  <c r="A774" i="18" s="1"/>
  <c r="J774" i="18" s="1"/>
  <c r="H774" i="18"/>
  <c r="E774" i="18" s="1"/>
  <c r="I774" i="18"/>
  <c r="K774" i="18"/>
  <c r="L774" i="18"/>
  <c r="B775" i="18"/>
  <c r="A775" i="18" s="1"/>
  <c r="J775" i="18" s="1"/>
  <c r="H775" i="18"/>
  <c r="I775" i="18"/>
  <c r="K775" i="18"/>
  <c r="L775" i="18"/>
  <c r="B776" i="18"/>
  <c r="A776" i="18" s="1"/>
  <c r="J776" i="18" s="1"/>
  <c r="H776" i="18"/>
  <c r="E776" i="18" s="1"/>
  <c r="I776" i="18"/>
  <c r="K776" i="18"/>
  <c r="L776" i="18"/>
  <c r="B777" i="18"/>
  <c r="A777" i="18" s="1"/>
  <c r="J777" i="18" s="1"/>
  <c r="H777" i="18"/>
  <c r="G777" i="18" s="1"/>
  <c r="I777" i="18"/>
  <c r="K777" i="18"/>
  <c r="L777" i="18"/>
  <c r="B778" i="18"/>
  <c r="A778" i="18" s="1"/>
  <c r="J778" i="18" s="1"/>
  <c r="H778" i="18"/>
  <c r="D778" i="18" s="1"/>
  <c r="I778" i="18"/>
  <c r="K778" i="18"/>
  <c r="L778" i="18"/>
  <c r="B779" i="18"/>
  <c r="A779" i="18" s="1"/>
  <c r="J779" i="18" s="1"/>
  <c r="H779" i="18"/>
  <c r="G779" i="18" s="1"/>
  <c r="I779" i="18"/>
  <c r="K779" i="18"/>
  <c r="L779" i="18"/>
  <c r="B780" i="18"/>
  <c r="A780" i="18" s="1"/>
  <c r="J780" i="18" s="1"/>
  <c r="H780" i="18"/>
  <c r="E780" i="18" s="1"/>
  <c r="I780" i="18"/>
  <c r="K780" i="18"/>
  <c r="L780" i="18"/>
  <c r="B781" i="18"/>
  <c r="A781" i="18" s="1"/>
  <c r="J781" i="18" s="1"/>
  <c r="H781" i="18"/>
  <c r="D781" i="18" s="1"/>
  <c r="I781" i="18"/>
  <c r="K781" i="18"/>
  <c r="L781" i="18"/>
  <c r="B782" i="18"/>
  <c r="A782" i="18" s="1"/>
  <c r="J782" i="18" s="1"/>
  <c r="H782" i="18"/>
  <c r="I782" i="18"/>
  <c r="K782" i="18"/>
  <c r="L782" i="18"/>
  <c r="B783" i="18"/>
  <c r="A783" i="18" s="1"/>
  <c r="J783" i="18" s="1"/>
  <c r="H783" i="18"/>
  <c r="I783" i="18"/>
  <c r="K783" i="18"/>
  <c r="L783" i="18"/>
  <c r="B784" i="18"/>
  <c r="A784" i="18" s="1"/>
  <c r="J784" i="18" s="1"/>
  <c r="H784" i="18"/>
  <c r="E784" i="18" s="1"/>
  <c r="I784" i="18"/>
  <c r="K784" i="18"/>
  <c r="L784" i="18"/>
  <c r="B785" i="18"/>
  <c r="A785" i="18" s="1"/>
  <c r="J785" i="18" s="1"/>
  <c r="H785" i="18"/>
  <c r="I785" i="18"/>
  <c r="K785" i="18"/>
  <c r="L785" i="18"/>
  <c r="B786" i="18"/>
  <c r="A786" i="18" s="1"/>
  <c r="J786" i="18" s="1"/>
  <c r="H786" i="18"/>
  <c r="E786" i="18" s="1"/>
  <c r="I786" i="18"/>
  <c r="K786" i="18"/>
  <c r="L786" i="18"/>
  <c r="B787" i="18"/>
  <c r="A787" i="18" s="1"/>
  <c r="J787" i="18" s="1"/>
  <c r="H787" i="18"/>
  <c r="I787" i="18"/>
  <c r="K787" i="18"/>
  <c r="L787" i="18"/>
  <c r="B788" i="18"/>
  <c r="A788" i="18" s="1"/>
  <c r="J788" i="18" s="1"/>
  <c r="H788" i="18"/>
  <c r="I788" i="18"/>
  <c r="K788" i="18"/>
  <c r="L788" i="18"/>
  <c r="B789" i="18"/>
  <c r="A789" i="18" s="1"/>
  <c r="J789" i="18" s="1"/>
  <c r="H789" i="18"/>
  <c r="I789" i="18"/>
  <c r="K789" i="18"/>
  <c r="L789" i="18"/>
  <c r="B790" i="18"/>
  <c r="A790" i="18" s="1"/>
  <c r="J790" i="18" s="1"/>
  <c r="H790" i="18"/>
  <c r="I790" i="18"/>
  <c r="K790" i="18"/>
  <c r="L790" i="18"/>
  <c r="B791" i="18"/>
  <c r="A791" i="18" s="1"/>
  <c r="J791" i="18" s="1"/>
  <c r="H791" i="18"/>
  <c r="I791" i="18"/>
  <c r="K791" i="18"/>
  <c r="L791" i="18"/>
  <c r="B792" i="18"/>
  <c r="A792" i="18" s="1"/>
  <c r="J792" i="18" s="1"/>
  <c r="H792" i="18"/>
  <c r="I792" i="18"/>
  <c r="K792" i="18"/>
  <c r="L792" i="18"/>
  <c r="B793" i="18"/>
  <c r="A793" i="18" s="1"/>
  <c r="J793" i="18" s="1"/>
  <c r="H793" i="18"/>
  <c r="I793" i="18"/>
  <c r="K793" i="18"/>
  <c r="L793" i="18"/>
  <c r="B794" i="18"/>
  <c r="A794" i="18" s="1"/>
  <c r="J794" i="18" s="1"/>
  <c r="H794" i="18"/>
  <c r="I794" i="18"/>
  <c r="K794" i="18"/>
  <c r="L794" i="18"/>
  <c r="B795" i="18"/>
  <c r="A795" i="18" s="1"/>
  <c r="J795" i="18" s="1"/>
  <c r="H795" i="18"/>
  <c r="F795" i="18" s="1"/>
  <c r="I795" i="18"/>
  <c r="K795" i="18"/>
  <c r="L795" i="18"/>
  <c r="B796" i="18"/>
  <c r="A796" i="18" s="1"/>
  <c r="J796" i="18" s="1"/>
  <c r="H796" i="18"/>
  <c r="I796" i="18"/>
  <c r="K796" i="18"/>
  <c r="L796" i="18"/>
  <c r="B797" i="18"/>
  <c r="A797" i="18" s="1"/>
  <c r="J797" i="18" s="1"/>
  <c r="H797" i="18"/>
  <c r="I797" i="18"/>
  <c r="K797" i="18"/>
  <c r="L797" i="18"/>
  <c r="B798" i="18"/>
  <c r="A798" i="18" s="1"/>
  <c r="J798" i="18" s="1"/>
  <c r="H798" i="18"/>
  <c r="F798" i="18" s="1"/>
  <c r="I798" i="18"/>
  <c r="K798" i="18"/>
  <c r="L798" i="18"/>
  <c r="B799" i="18"/>
  <c r="A799" i="18" s="1"/>
  <c r="J799" i="18" s="1"/>
  <c r="H799" i="18"/>
  <c r="D799" i="18" s="1"/>
  <c r="I799" i="18"/>
  <c r="K799" i="18"/>
  <c r="L799" i="18"/>
  <c r="B800" i="18"/>
  <c r="A800" i="18" s="1"/>
  <c r="J800" i="18" s="1"/>
  <c r="H800" i="18"/>
  <c r="I800" i="18"/>
  <c r="K800" i="18"/>
  <c r="L800" i="18"/>
  <c r="B801" i="18"/>
  <c r="A801" i="18" s="1"/>
  <c r="J801" i="18" s="1"/>
  <c r="H801" i="18"/>
  <c r="D801" i="18" s="1"/>
  <c r="I801" i="18"/>
  <c r="K801" i="18"/>
  <c r="L801" i="18"/>
  <c r="B802" i="18"/>
  <c r="A802" i="18" s="1"/>
  <c r="J802" i="18" s="1"/>
  <c r="H802" i="18"/>
  <c r="I802" i="18"/>
  <c r="K802" i="18"/>
  <c r="L802" i="18"/>
  <c r="B803" i="18"/>
  <c r="A803" i="18" s="1"/>
  <c r="J803" i="18" s="1"/>
  <c r="H803" i="18"/>
  <c r="I803" i="18"/>
  <c r="K803" i="18"/>
  <c r="L803" i="18"/>
  <c r="B804" i="18"/>
  <c r="A804" i="18" s="1"/>
  <c r="J804" i="18" s="1"/>
  <c r="H804" i="18"/>
  <c r="I804" i="18"/>
  <c r="K804" i="18"/>
  <c r="L804" i="18"/>
  <c r="B805" i="18"/>
  <c r="A805" i="18" s="1"/>
  <c r="J805" i="18" s="1"/>
  <c r="H805" i="18"/>
  <c r="D805" i="18" s="1"/>
  <c r="I805" i="18"/>
  <c r="K805" i="18"/>
  <c r="L805" i="18"/>
  <c r="B806" i="18"/>
  <c r="A806" i="18" s="1"/>
  <c r="J806" i="18" s="1"/>
  <c r="H806" i="18"/>
  <c r="D806" i="18" s="1"/>
  <c r="I806" i="18"/>
  <c r="K806" i="18"/>
  <c r="L806" i="18"/>
  <c r="B807" i="18"/>
  <c r="A807" i="18" s="1"/>
  <c r="J807" i="18" s="1"/>
  <c r="H807" i="18"/>
  <c r="I807" i="18"/>
  <c r="K807" i="18"/>
  <c r="L807" i="18"/>
  <c r="B808" i="18"/>
  <c r="A808" i="18" s="1"/>
  <c r="J808" i="18" s="1"/>
  <c r="H808" i="18"/>
  <c r="F808" i="18" s="1"/>
  <c r="I808" i="18"/>
  <c r="K808" i="18"/>
  <c r="L808" i="18"/>
  <c r="B809" i="18"/>
  <c r="A809" i="18" s="1"/>
  <c r="J809" i="18" s="1"/>
  <c r="H809" i="18"/>
  <c r="I809" i="18"/>
  <c r="K809" i="18"/>
  <c r="L809" i="18"/>
  <c r="B810" i="18"/>
  <c r="A810" i="18" s="1"/>
  <c r="J810" i="18" s="1"/>
  <c r="H810" i="18"/>
  <c r="G810" i="18" s="1"/>
  <c r="I810" i="18"/>
  <c r="K810" i="18"/>
  <c r="L810" i="18"/>
  <c r="B811" i="18"/>
  <c r="A811" i="18" s="1"/>
  <c r="J811" i="18" s="1"/>
  <c r="H811" i="18"/>
  <c r="E811" i="18" s="1"/>
  <c r="I811" i="18"/>
  <c r="K811" i="18"/>
  <c r="L811" i="18"/>
  <c r="B812" i="18"/>
  <c r="A812" i="18" s="1"/>
  <c r="J812" i="18" s="1"/>
  <c r="H812" i="18"/>
  <c r="D812" i="18" s="1"/>
  <c r="I812" i="18"/>
  <c r="K812" i="18"/>
  <c r="L812" i="18"/>
  <c r="B813" i="18"/>
  <c r="A813" i="18" s="1"/>
  <c r="J813" i="18" s="1"/>
  <c r="H813" i="18"/>
  <c r="D813" i="18" s="1"/>
  <c r="I813" i="18"/>
  <c r="K813" i="18"/>
  <c r="L813" i="18"/>
  <c r="B814" i="18"/>
  <c r="A814" i="18" s="1"/>
  <c r="J814" i="18" s="1"/>
  <c r="H814" i="18"/>
  <c r="I814" i="18"/>
  <c r="K814" i="18"/>
  <c r="L814" i="18"/>
  <c r="B815" i="18"/>
  <c r="A815" i="18" s="1"/>
  <c r="J815" i="18" s="1"/>
  <c r="H815" i="18"/>
  <c r="I815" i="18"/>
  <c r="K815" i="18"/>
  <c r="L815" i="18"/>
  <c r="B816" i="18"/>
  <c r="A816" i="18" s="1"/>
  <c r="J816" i="18" s="1"/>
  <c r="H816" i="18"/>
  <c r="I816" i="18"/>
  <c r="K816" i="18"/>
  <c r="L816" i="18"/>
  <c r="B817" i="18"/>
  <c r="A817" i="18" s="1"/>
  <c r="J817" i="18" s="1"/>
  <c r="H817" i="18"/>
  <c r="G817" i="18" s="1"/>
  <c r="I817" i="18"/>
  <c r="K817" i="18"/>
  <c r="L817" i="18"/>
  <c r="B818" i="18"/>
  <c r="A818" i="18" s="1"/>
  <c r="J818" i="18" s="1"/>
  <c r="H818" i="18"/>
  <c r="I818" i="18"/>
  <c r="K818" i="18"/>
  <c r="L818" i="18"/>
  <c r="B819" i="18"/>
  <c r="A819" i="18" s="1"/>
  <c r="J819" i="18" s="1"/>
  <c r="H819" i="18"/>
  <c r="I819" i="18"/>
  <c r="K819" i="18"/>
  <c r="L819" i="18"/>
  <c r="B820" i="18"/>
  <c r="A820" i="18" s="1"/>
  <c r="J820" i="18" s="1"/>
  <c r="H820" i="18"/>
  <c r="I820" i="18"/>
  <c r="K820" i="18"/>
  <c r="L820" i="18"/>
  <c r="B821" i="18"/>
  <c r="A821" i="18" s="1"/>
  <c r="J821" i="18" s="1"/>
  <c r="H821" i="18"/>
  <c r="I821" i="18"/>
  <c r="K821" i="18"/>
  <c r="L821" i="18"/>
  <c r="B822" i="18"/>
  <c r="A822" i="18" s="1"/>
  <c r="J822" i="18" s="1"/>
  <c r="H822" i="18"/>
  <c r="I822" i="18"/>
  <c r="K822" i="18"/>
  <c r="L822" i="18"/>
  <c r="B823" i="18"/>
  <c r="A823" i="18" s="1"/>
  <c r="J823" i="18" s="1"/>
  <c r="H823" i="18"/>
  <c r="I823" i="18"/>
  <c r="K823" i="18"/>
  <c r="L823" i="18"/>
  <c r="B824" i="18"/>
  <c r="A824" i="18" s="1"/>
  <c r="J824" i="18" s="1"/>
  <c r="H824" i="18"/>
  <c r="I824" i="18"/>
  <c r="K824" i="18"/>
  <c r="L824" i="18"/>
  <c r="B825" i="18"/>
  <c r="A825" i="18" s="1"/>
  <c r="J825" i="18" s="1"/>
  <c r="H825" i="18"/>
  <c r="E825" i="18" s="1"/>
  <c r="I825" i="18"/>
  <c r="K825" i="18"/>
  <c r="L825" i="18"/>
  <c r="B826" i="18"/>
  <c r="A826" i="18" s="1"/>
  <c r="J826" i="18" s="1"/>
  <c r="H826" i="18"/>
  <c r="I826" i="18"/>
  <c r="K826" i="18"/>
  <c r="L826" i="18"/>
  <c r="B827" i="18"/>
  <c r="A827" i="18" s="1"/>
  <c r="J827" i="18" s="1"/>
  <c r="H827" i="18"/>
  <c r="D827" i="18" s="1"/>
  <c r="I827" i="18"/>
  <c r="K827" i="18"/>
  <c r="L827" i="18"/>
  <c r="B828" i="18"/>
  <c r="A828" i="18" s="1"/>
  <c r="J828" i="18" s="1"/>
  <c r="H828" i="18"/>
  <c r="F828" i="18" s="1"/>
  <c r="I828" i="18"/>
  <c r="K828" i="18"/>
  <c r="L828" i="18"/>
  <c r="B829" i="18"/>
  <c r="A829" i="18" s="1"/>
  <c r="J829" i="18" s="1"/>
  <c r="H829" i="18"/>
  <c r="G829" i="18" s="1"/>
  <c r="I829" i="18"/>
  <c r="K829" i="18"/>
  <c r="L829" i="18"/>
  <c r="B830" i="18"/>
  <c r="A830" i="18" s="1"/>
  <c r="J830" i="18" s="1"/>
  <c r="H830" i="18"/>
  <c r="I830" i="18"/>
  <c r="K830" i="18"/>
  <c r="L830" i="18"/>
  <c r="B831" i="18"/>
  <c r="A831" i="18" s="1"/>
  <c r="J831" i="18" s="1"/>
  <c r="H831" i="18"/>
  <c r="I831" i="18"/>
  <c r="K831" i="18"/>
  <c r="L831" i="18"/>
  <c r="B832" i="18"/>
  <c r="A832" i="18" s="1"/>
  <c r="J832" i="18" s="1"/>
  <c r="H832" i="18"/>
  <c r="I832" i="18"/>
  <c r="K832" i="18"/>
  <c r="L832" i="18"/>
  <c r="B833" i="18"/>
  <c r="A833" i="18" s="1"/>
  <c r="J833" i="18" s="1"/>
  <c r="H833" i="18"/>
  <c r="I833" i="18"/>
  <c r="K833" i="18"/>
  <c r="L833" i="18"/>
  <c r="B834" i="18"/>
  <c r="A834" i="18" s="1"/>
  <c r="J834" i="18" s="1"/>
  <c r="H834" i="18"/>
  <c r="E834" i="18" s="1"/>
  <c r="I834" i="18"/>
  <c r="K834" i="18"/>
  <c r="L834" i="18"/>
  <c r="B835" i="18"/>
  <c r="A835" i="18" s="1"/>
  <c r="J835" i="18" s="1"/>
  <c r="H835" i="18"/>
  <c r="F835" i="18" s="1"/>
  <c r="I835" i="18"/>
  <c r="K835" i="18"/>
  <c r="L835" i="18"/>
  <c r="B836" i="18"/>
  <c r="A836" i="18" s="1"/>
  <c r="J836" i="18" s="1"/>
  <c r="H836" i="18"/>
  <c r="F836" i="18" s="1"/>
  <c r="I836" i="18"/>
  <c r="K836" i="18"/>
  <c r="L836" i="18"/>
  <c r="B837" i="18"/>
  <c r="A837" i="18" s="1"/>
  <c r="J837" i="18" s="1"/>
  <c r="H837" i="18"/>
  <c r="G837" i="18" s="1"/>
  <c r="I837" i="18"/>
  <c r="K837" i="18"/>
  <c r="L837" i="18"/>
  <c r="B838" i="18"/>
  <c r="A838" i="18" s="1"/>
  <c r="J838" i="18" s="1"/>
  <c r="H838" i="18"/>
  <c r="I838" i="18"/>
  <c r="K838" i="18"/>
  <c r="L838" i="18"/>
  <c r="B839" i="18"/>
  <c r="A839" i="18" s="1"/>
  <c r="J839" i="18" s="1"/>
  <c r="H839" i="18"/>
  <c r="F839" i="18" s="1"/>
  <c r="I839" i="18"/>
  <c r="K839" i="18"/>
  <c r="L839" i="18"/>
  <c r="B840" i="18"/>
  <c r="A840" i="18" s="1"/>
  <c r="J840" i="18" s="1"/>
  <c r="H840" i="18"/>
  <c r="G840" i="18" s="1"/>
  <c r="I840" i="18"/>
  <c r="K840" i="18"/>
  <c r="L840" i="18"/>
  <c r="B841" i="18"/>
  <c r="A841" i="18" s="1"/>
  <c r="J841" i="18" s="1"/>
  <c r="H841" i="18"/>
  <c r="I841" i="18"/>
  <c r="K841" i="18"/>
  <c r="L841" i="18"/>
  <c r="B842" i="18"/>
  <c r="A842" i="18" s="1"/>
  <c r="J842" i="18" s="1"/>
  <c r="H842" i="18"/>
  <c r="I842" i="18"/>
  <c r="K842" i="18"/>
  <c r="L842" i="18"/>
  <c r="B843" i="18"/>
  <c r="A843" i="18" s="1"/>
  <c r="J843" i="18" s="1"/>
  <c r="H843" i="18"/>
  <c r="E843" i="18" s="1"/>
  <c r="I843" i="18"/>
  <c r="K843" i="18"/>
  <c r="L843" i="18"/>
  <c r="B844" i="18"/>
  <c r="A844" i="18" s="1"/>
  <c r="J844" i="18" s="1"/>
  <c r="H844" i="18"/>
  <c r="G844" i="18" s="1"/>
  <c r="I844" i="18"/>
  <c r="K844" i="18"/>
  <c r="L844" i="18"/>
  <c r="B845" i="18"/>
  <c r="A845" i="18" s="1"/>
  <c r="J845" i="18" s="1"/>
  <c r="H845" i="18"/>
  <c r="I845" i="18"/>
  <c r="K845" i="18"/>
  <c r="L845" i="18"/>
  <c r="B846" i="18"/>
  <c r="A846" i="18" s="1"/>
  <c r="J846" i="18" s="1"/>
  <c r="H846" i="18"/>
  <c r="D846" i="18" s="1"/>
  <c r="I846" i="18"/>
  <c r="K846" i="18"/>
  <c r="L846" i="18"/>
  <c r="B847" i="18"/>
  <c r="A847" i="18" s="1"/>
  <c r="J847" i="18" s="1"/>
  <c r="H847" i="18"/>
  <c r="G847" i="18" s="1"/>
  <c r="I847" i="18"/>
  <c r="K847" i="18"/>
  <c r="L847" i="18"/>
  <c r="B848" i="18"/>
  <c r="A848" i="18" s="1"/>
  <c r="J848" i="18" s="1"/>
  <c r="H848" i="18"/>
  <c r="I848" i="18"/>
  <c r="K848" i="18"/>
  <c r="L848" i="18"/>
  <c r="B849" i="18"/>
  <c r="A849" i="18" s="1"/>
  <c r="J849" i="18" s="1"/>
  <c r="H849" i="18"/>
  <c r="I849" i="18"/>
  <c r="K849" i="18"/>
  <c r="L849" i="18"/>
  <c r="B850" i="18"/>
  <c r="A850" i="18" s="1"/>
  <c r="J850" i="18" s="1"/>
  <c r="H850" i="18"/>
  <c r="D850" i="18" s="1"/>
  <c r="I850" i="18"/>
  <c r="K850" i="18"/>
  <c r="L850" i="18"/>
  <c r="B851" i="18"/>
  <c r="A851" i="18" s="1"/>
  <c r="J851" i="18" s="1"/>
  <c r="H851" i="18"/>
  <c r="I851" i="18"/>
  <c r="K851" i="18"/>
  <c r="L851" i="18"/>
  <c r="B852" i="18"/>
  <c r="A852" i="18" s="1"/>
  <c r="J852" i="18" s="1"/>
  <c r="H852" i="18"/>
  <c r="D852" i="18" s="1"/>
  <c r="I852" i="18"/>
  <c r="K852" i="18"/>
  <c r="L852" i="18"/>
  <c r="B853" i="18"/>
  <c r="A853" i="18" s="1"/>
  <c r="J853" i="18" s="1"/>
  <c r="H853" i="18"/>
  <c r="D853" i="18" s="1"/>
  <c r="I853" i="18"/>
  <c r="K853" i="18"/>
  <c r="L853" i="18"/>
  <c r="B854" i="18"/>
  <c r="A854" i="18" s="1"/>
  <c r="J854" i="18" s="1"/>
  <c r="H854" i="18"/>
  <c r="I854" i="18"/>
  <c r="K854" i="18"/>
  <c r="L854" i="18"/>
  <c r="B855" i="18"/>
  <c r="A855" i="18" s="1"/>
  <c r="J855" i="18" s="1"/>
  <c r="H855" i="18"/>
  <c r="D855" i="18" s="1"/>
  <c r="I855" i="18"/>
  <c r="K855" i="18"/>
  <c r="L855" i="18"/>
  <c r="B856" i="18"/>
  <c r="A856" i="18" s="1"/>
  <c r="J856" i="18" s="1"/>
  <c r="H856" i="18"/>
  <c r="I856" i="18"/>
  <c r="K856" i="18"/>
  <c r="L856" i="18"/>
  <c r="B857" i="18"/>
  <c r="A857" i="18" s="1"/>
  <c r="J857" i="18" s="1"/>
  <c r="H857" i="18"/>
  <c r="D857" i="18" s="1"/>
  <c r="I857" i="18"/>
  <c r="K857" i="18"/>
  <c r="L857" i="18"/>
  <c r="B858" i="18"/>
  <c r="A858" i="18" s="1"/>
  <c r="J858" i="18" s="1"/>
  <c r="H858" i="18"/>
  <c r="E858" i="18" s="1"/>
  <c r="I858" i="18"/>
  <c r="K858" i="18"/>
  <c r="L858" i="18"/>
  <c r="B859" i="18"/>
  <c r="A859" i="18" s="1"/>
  <c r="J859" i="18" s="1"/>
  <c r="H859" i="18"/>
  <c r="E859" i="18" s="1"/>
  <c r="I859" i="18"/>
  <c r="K859" i="18"/>
  <c r="L859" i="18"/>
  <c r="B860" i="18"/>
  <c r="A860" i="18" s="1"/>
  <c r="J860" i="18" s="1"/>
  <c r="H860" i="18"/>
  <c r="I860" i="18"/>
  <c r="K860" i="18"/>
  <c r="L860" i="18"/>
  <c r="B861" i="18"/>
  <c r="A861" i="18" s="1"/>
  <c r="J861" i="18" s="1"/>
  <c r="H861" i="18"/>
  <c r="I861" i="18"/>
  <c r="K861" i="18"/>
  <c r="L861" i="18"/>
  <c r="B862" i="18"/>
  <c r="A862" i="18" s="1"/>
  <c r="J862" i="18" s="1"/>
  <c r="H862" i="18"/>
  <c r="I862" i="18"/>
  <c r="K862" i="18"/>
  <c r="L862" i="18"/>
  <c r="B863" i="18"/>
  <c r="A863" i="18" s="1"/>
  <c r="J863" i="18" s="1"/>
  <c r="H863" i="18"/>
  <c r="I863" i="18"/>
  <c r="K863" i="18"/>
  <c r="L863" i="18"/>
  <c r="B864" i="18"/>
  <c r="A864" i="18" s="1"/>
  <c r="J864" i="18" s="1"/>
  <c r="H864" i="18"/>
  <c r="I864" i="18"/>
  <c r="K864" i="18"/>
  <c r="L864" i="18"/>
  <c r="B865" i="18"/>
  <c r="A865" i="18" s="1"/>
  <c r="J865" i="18" s="1"/>
  <c r="H865" i="18"/>
  <c r="I865" i="18"/>
  <c r="K865" i="18"/>
  <c r="L865" i="18"/>
  <c r="B866" i="18"/>
  <c r="A866" i="18" s="1"/>
  <c r="J866" i="18" s="1"/>
  <c r="H866" i="18"/>
  <c r="D866" i="18" s="1"/>
  <c r="I866" i="18"/>
  <c r="K866" i="18"/>
  <c r="L866" i="18"/>
  <c r="B867" i="18"/>
  <c r="A867" i="18" s="1"/>
  <c r="J867" i="18" s="1"/>
  <c r="H867" i="18"/>
  <c r="I867" i="18"/>
  <c r="K867" i="18"/>
  <c r="L867" i="18"/>
  <c r="B868" i="18"/>
  <c r="A868" i="18" s="1"/>
  <c r="J868" i="18" s="1"/>
  <c r="H868" i="18"/>
  <c r="I868" i="18"/>
  <c r="K868" i="18"/>
  <c r="L868" i="18"/>
  <c r="B869" i="18"/>
  <c r="A869" i="18" s="1"/>
  <c r="J869" i="18" s="1"/>
  <c r="H869" i="18"/>
  <c r="F869" i="18" s="1"/>
  <c r="I869" i="18"/>
  <c r="K869" i="18"/>
  <c r="L869" i="18"/>
  <c r="B870" i="18"/>
  <c r="A870" i="18" s="1"/>
  <c r="J870" i="18" s="1"/>
  <c r="H870" i="18"/>
  <c r="D870" i="18" s="1"/>
  <c r="I870" i="18"/>
  <c r="K870" i="18"/>
  <c r="L870" i="18"/>
  <c r="B871" i="18"/>
  <c r="A871" i="18" s="1"/>
  <c r="J871" i="18" s="1"/>
  <c r="H871" i="18"/>
  <c r="D871" i="18" s="1"/>
  <c r="I871" i="18"/>
  <c r="K871" i="18"/>
  <c r="L871" i="18"/>
  <c r="B872" i="18"/>
  <c r="A872" i="18" s="1"/>
  <c r="J872" i="18" s="1"/>
  <c r="H872" i="18"/>
  <c r="F872" i="18" s="1"/>
  <c r="I872" i="18"/>
  <c r="K872" i="18"/>
  <c r="L872" i="18"/>
  <c r="B873" i="18"/>
  <c r="A873" i="18" s="1"/>
  <c r="J873" i="18" s="1"/>
  <c r="H873" i="18"/>
  <c r="I873" i="18"/>
  <c r="K873" i="18"/>
  <c r="L873" i="18"/>
  <c r="B874" i="18"/>
  <c r="A874" i="18" s="1"/>
  <c r="J874" i="18" s="1"/>
  <c r="H874" i="18"/>
  <c r="E874" i="18" s="1"/>
  <c r="I874" i="18"/>
  <c r="K874" i="18"/>
  <c r="L874" i="18"/>
  <c r="B875" i="18"/>
  <c r="A875" i="18" s="1"/>
  <c r="J875" i="18" s="1"/>
  <c r="H875" i="18"/>
  <c r="G875" i="18" s="1"/>
  <c r="I875" i="18"/>
  <c r="K875" i="18"/>
  <c r="L875" i="18"/>
  <c r="B876" i="18"/>
  <c r="A876" i="18" s="1"/>
  <c r="J876" i="18" s="1"/>
  <c r="H876" i="18"/>
  <c r="I876" i="18"/>
  <c r="K876" i="18"/>
  <c r="L876" i="18"/>
  <c r="B877" i="18"/>
  <c r="A877" i="18" s="1"/>
  <c r="J877" i="18" s="1"/>
  <c r="H877" i="18"/>
  <c r="I877" i="18"/>
  <c r="K877" i="18"/>
  <c r="L877" i="18"/>
  <c r="B878" i="18"/>
  <c r="A878" i="18" s="1"/>
  <c r="J878" i="18" s="1"/>
  <c r="H878" i="18"/>
  <c r="I878" i="18"/>
  <c r="K878" i="18"/>
  <c r="L878" i="18"/>
  <c r="B879" i="18"/>
  <c r="A879" i="18" s="1"/>
  <c r="J879" i="18" s="1"/>
  <c r="H879" i="18"/>
  <c r="I879" i="18"/>
  <c r="K879" i="18"/>
  <c r="L879" i="18"/>
  <c r="B880" i="18"/>
  <c r="A880" i="18" s="1"/>
  <c r="J880" i="18" s="1"/>
  <c r="H880" i="18"/>
  <c r="I880" i="18"/>
  <c r="K880" i="18"/>
  <c r="L880" i="18"/>
  <c r="B881" i="18"/>
  <c r="A881" i="18" s="1"/>
  <c r="J881" i="18" s="1"/>
  <c r="H881" i="18"/>
  <c r="G881" i="18" s="1"/>
  <c r="I881" i="18"/>
  <c r="K881" i="18"/>
  <c r="L881" i="18"/>
  <c r="B882" i="18"/>
  <c r="A882" i="18" s="1"/>
  <c r="J882" i="18" s="1"/>
  <c r="H882" i="18"/>
  <c r="I882" i="18"/>
  <c r="K882" i="18"/>
  <c r="L882" i="18"/>
  <c r="B883" i="18"/>
  <c r="A883" i="18" s="1"/>
  <c r="J883" i="18" s="1"/>
  <c r="H883" i="18"/>
  <c r="I883" i="18"/>
  <c r="K883" i="18"/>
  <c r="L883" i="18"/>
  <c r="B884" i="18"/>
  <c r="A884" i="18" s="1"/>
  <c r="J884" i="18" s="1"/>
  <c r="H884" i="18"/>
  <c r="I884" i="18"/>
  <c r="K884" i="18"/>
  <c r="L884" i="18"/>
  <c r="B885" i="18"/>
  <c r="A885" i="18" s="1"/>
  <c r="J885" i="18" s="1"/>
  <c r="H885" i="18"/>
  <c r="G885" i="18" s="1"/>
  <c r="I885" i="18"/>
  <c r="K885" i="18"/>
  <c r="L885" i="18"/>
  <c r="B886" i="18"/>
  <c r="A886" i="18" s="1"/>
  <c r="J886" i="18" s="1"/>
  <c r="H886" i="18"/>
  <c r="G886" i="18" s="1"/>
  <c r="I886" i="18"/>
  <c r="K886" i="18"/>
  <c r="L886" i="18"/>
  <c r="B887" i="18"/>
  <c r="A887" i="18" s="1"/>
  <c r="J887" i="18" s="1"/>
  <c r="H887" i="18"/>
  <c r="I887" i="18"/>
  <c r="K887" i="18"/>
  <c r="L887" i="18"/>
  <c r="B888" i="18"/>
  <c r="A888" i="18" s="1"/>
  <c r="J888" i="18" s="1"/>
  <c r="H888" i="18"/>
  <c r="D888" i="18" s="1"/>
  <c r="I888" i="18"/>
  <c r="K888" i="18"/>
  <c r="L888" i="18"/>
  <c r="B889" i="18"/>
  <c r="A889" i="18" s="1"/>
  <c r="J889" i="18" s="1"/>
  <c r="H889" i="18"/>
  <c r="I889" i="18"/>
  <c r="K889" i="18"/>
  <c r="L889" i="18"/>
  <c r="B890" i="18"/>
  <c r="A890" i="18" s="1"/>
  <c r="J890" i="18" s="1"/>
  <c r="H890" i="18"/>
  <c r="D890" i="18" s="1"/>
  <c r="I890" i="18"/>
  <c r="K890" i="18"/>
  <c r="L890" i="18"/>
  <c r="B891" i="18"/>
  <c r="A891" i="18" s="1"/>
  <c r="J891" i="18" s="1"/>
  <c r="H891" i="18"/>
  <c r="D891" i="18" s="1"/>
  <c r="I891" i="18"/>
  <c r="K891" i="18"/>
  <c r="L891" i="18"/>
  <c r="B892" i="18"/>
  <c r="A892" i="18" s="1"/>
  <c r="J892" i="18" s="1"/>
  <c r="H892" i="18"/>
  <c r="E892" i="18" s="1"/>
  <c r="I892" i="18"/>
  <c r="K892" i="18"/>
  <c r="L892" i="18"/>
  <c r="B893" i="18"/>
  <c r="A893" i="18" s="1"/>
  <c r="J893" i="18" s="1"/>
  <c r="H893" i="18"/>
  <c r="D893" i="18" s="1"/>
  <c r="I893" i="18"/>
  <c r="K893" i="18"/>
  <c r="L893" i="18"/>
  <c r="B894" i="18"/>
  <c r="A894" i="18" s="1"/>
  <c r="J894" i="18" s="1"/>
  <c r="H894" i="18"/>
  <c r="I894" i="18"/>
  <c r="K894" i="18"/>
  <c r="L894" i="18"/>
  <c r="B895" i="18"/>
  <c r="A895" i="18" s="1"/>
  <c r="J895" i="18" s="1"/>
  <c r="H895" i="18"/>
  <c r="I895" i="18"/>
  <c r="K895" i="18"/>
  <c r="L895" i="18"/>
  <c r="B896" i="18"/>
  <c r="A896" i="18" s="1"/>
  <c r="J896" i="18" s="1"/>
  <c r="H896" i="18"/>
  <c r="E896" i="18" s="1"/>
  <c r="I896" i="18"/>
  <c r="K896" i="18"/>
  <c r="L896" i="18"/>
  <c r="B897" i="18"/>
  <c r="A897" i="18" s="1"/>
  <c r="J897" i="18" s="1"/>
  <c r="H897" i="18"/>
  <c r="D897" i="18" s="1"/>
  <c r="I897" i="18"/>
  <c r="K897" i="18"/>
  <c r="L897" i="18"/>
  <c r="B898" i="18"/>
  <c r="A898" i="18" s="1"/>
  <c r="J898" i="18" s="1"/>
  <c r="H898" i="18"/>
  <c r="I898" i="18"/>
  <c r="K898" i="18"/>
  <c r="L898" i="18"/>
  <c r="B899" i="18"/>
  <c r="A899" i="18" s="1"/>
  <c r="J899" i="18" s="1"/>
  <c r="H899" i="18"/>
  <c r="F899" i="18" s="1"/>
  <c r="I899" i="18"/>
  <c r="K899" i="18"/>
  <c r="L899" i="18"/>
  <c r="B900" i="18"/>
  <c r="A900" i="18" s="1"/>
  <c r="J900" i="18" s="1"/>
  <c r="H900" i="18"/>
  <c r="I900" i="18"/>
  <c r="K900" i="18"/>
  <c r="L900" i="18"/>
  <c r="B901" i="18"/>
  <c r="A901" i="18" s="1"/>
  <c r="J901" i="18" s="1"/>
  <c r="H901" i="18"/>
  <c r="D901" i="18" s="1"/>
  <c r="I901" i="18"/>
  <c r="K901" i="18"/>
  <c r="L901" i="18"/>
  <c r="B902" i="18"/>
  <c r="A902" i="18" s="1"/>
  <c r="J902" i="18" s="1"/>
  <c r="H902" i="18"/>
  <c r="E902" i="18" s="1"/>
  <c r="I902" i="18"/>
  <c r="K902" i="18"/>
  <c r="L902" i="18"/>
  <c r="B903" i="18"/>
  <c r="A903" i="18" s="1"/>
  <c r="J903" i="18" s="1"/>
  <c r="H903" i="18"/>
  <c r="D903" i="18" s="1"/>
  <c r="I903" i="18"/>
  <c r="K903" i="18"/>
  <c r="L903" i="18"/>
  <c r="B904" i="18"/>
  <c r="A904" i="18" s="1"/>
  <c r="J904" i="18" s="1"/>
  <c r="H904" i="18"/>
  <c r="I904" i="18"/>
  <c r="K904" i="18"/>
  <c r="L904" i="18"/>
  <c r="B905" i="18"/>
  <c r="A905" i="18" s="1"/>
  <c r="J905" i="18" s="1"/>
  <c r="H905" i="18"/>
  <c r="I905" i="18"/>
  <c r="K905" i="18"/>
  <c r="L905" i="18"/>
  <c r="B906" i="18"/>
  <c r="A906" i="18" s="1"/>
  <c r="J906" i="18" s="1"/>
  <c r="H906" i="18"/>
  <c r="F906" i="18" s="1"/>
  <c r="I906" i="18"/>
  <c r="K906" i="18"/>
  <c r="L906" i="18"/>
  <c r="B907" i="18"/>
  <c r="A907" i="18" s="1"/>
  <c r="J907" i="18" s="1"/>
  <c r="H907" i="18"/>
  <c r="G907" i="18" s="1"/>
  <c r="I907" i="18"/>
  <c r="K907" i="18"/>
  <c r="L907" i="18"/>
  <c r="B908" i="18"/>
  <c r="A908" i="18" s="1"/>
  <c r="J908" i="18" s="1"/>
  <c r="H908" i="18"/>
  <c r="I908" i="18"/>
  <c r="K908" i="18"/>
  <c r="L908" i="18"/>
  <c r="B909" i="18"/>
  <c r="A909" i="18" s="1"/>
  <c r="J909" i="18" s="1"/>
  <c r="H909" i="18"/>
  <c r="D909" i="18" s="1"/>
  <c r="I909" i="18"/>
  <c r="K909" i="18"/>
  <c r="L909" i="18"/>
  <c r="B910" i="18"/>
  <c r="A910" i="18" s="1"/>
  <c r="J910" i="18" s="1"/>
  <c r="H910" i="18"/>
  <c r="D910" i="18" s="1"/>
  <c r="I910" i="18"/>
  <c r="K910" i="18"/>
  <c r="L910" i="18"/>
  <c r="B911" i="18"/>
  <c r="A911" i="18" s="1"/>
  <c r="J911" i="18" s="1"/>
  <c r="H911" i="18"/>
  <c r="I911" i="18"/>
  <c r="K911" i="18"/>
  <c r="L911" i="18"/>
  <c r="B912" i="18"/>
  <c r="A912" i="18" s="1"/>
  <c r="J912" i="18" s="1"/>
  <c r="H912" i="18"/>
  <c r="D912" i="18" s="1"/>
  <c r="I912" i="18"/>
  <c r="K912" i="18"/>
  <c r="L912" i="18"/>
  <c r="B913" i="18"/>
  <c r="A913" i="18" s="1"/>
  <c r="J913" i="18" s="1"/>
  <c r="H913" i="18"/>
  <c r="E913" i="18" s="1"/>
  <c r="I913" i="18"/>
  <c r="K913" i="18"/>
  <c r="L913" i="18"/>
  <c r="B914" i="18"/>
  <c r="A914" i="18" s="1"/>
  <c r="J914" i="18" s="1"/>
  <c r="H914" i="18"/>
  <c r="G914" i="18" s="1"/>
  <c r="I914" i="18"/>
  <c r="K914" i="18"/>
  <c r="L914" i="18"/>
  <c r="B915" i="18"/>
  <c r="A915" i="18" s="1"/>
  <c r="J915" i="18" s="1"/>
  <c r="H915" i="18"/>
  <c r="I915" i="18"/>
  <c r="K915" i="18"/>
  <c r="L915" i="18"/>
  <c r="B916" i="18"/>
  <c r="A916" i="18" s="1"/>
  <c r="J916" i="18" s="1"/>
  <c r="H916" i="18"/>
  <c r="D916" i="18" s="1"/>
  <c r="I916" i="18"/>
  <c r="K916" i="18"/>
  <c r="L916" i="18"/>
  <c r="B917" i="18"/>
  <c r="A917" i="18" s="1"/>
  <c r="J917" i="18" s="1"/>
  <c r="H917" i="18"/>
  <c r="E917" i="18" s="1"/>
  <c r="I917" i="18"/>
  <c r="K917" i="18"/>
  <c r="L917" i="18"/>
  <c r="B918" i="18"/>
  <c r="A918" i="18" s="1"/>
  <c r="J918" i="18" s="1"/>
  <c r="H918" i="18"/>
  <c r="D918" i="18" s="1"/>
  <c r="I918" i="18"/>
  <c r="K918" i="18"/>
  <c r="L918" i="18"/>
  <c r="B919" i="18"/>
  <c r="A919" i="18" s="1"/>
  <c r="J919" i="18" s="1"/>
  <c r="H919" i="18"/>
  <c r="D919" i="18" s="1"/>
  <c r="I919" i="18"/>
  <c r="K919" i="18"/>
  <c r="L919" i="18"/>
  <c r="B920" i="18"/>
  <c r="A920" i="18" s="1"/>
  <c r="J920" i="18" s="1"/>
  <c r="H920" i="18"/>
  <c r="I920" i="18"/>
  <c r="K920" i="18"/>
  <c r="L920" i="18"/>
  <c r="B921" i="18"/>
  <c r="A921" i="18" s="1"/>
  <c r="J921" i="18" s="1"/>
  <c r="H921" i="18"/>
  <c r="I921" i="18"/>
  <c r="K921" i="18"/>
  <c r="L921" i="18"/>
  <c r="B922" i="18"/>
  <c r="A922" i="18" s="1"/>
  <c r="J922" i="18" s="1"/>
  <c r="H922" i="18"/>
  <c r="I922" i="18"/>
  <c r="K922" i="18"/>
  <c r="L922" i="18"/>
  <c r="B923" i="18"/>
  <c r="A923" i="18" s="1"/>
  <c r="J923" i="18" s="1"/>
  <c r="H923" i="18"/>
  <c r="I923" i="18"/>
  <c r="K923" i="18"/>
  <c r="L923" i="18"/>
  <c r="B924" i="18"/>
  <c r="A924" i="18" s="1"/>
  <c r="J924" i="18" s="1"/>
  <c r="H924" i="18"/>
  <c r="I924" i="18"/>
  <c r="K924" i="18"/>
  <c r="L924" i="18"/>
  <c r="B925" i="18"/>
  <c r="A925" i="18" s="1"/>
  <c r="J925" i="18" s="1"/>
  <c r="H925" i="18"/>
  <c r="I925" i="18"/>
  <c r="K925" i="18"/>
  <c r="L925" i="18"/>
  <c r="B926" i="18"/>
  <c r="A926" i="18" s="1"/>
  <c r="J926" i="18" s="1"/>
  <c r="H926" i="18"/>
  <c r="I926" i="18"/>
  <c r="K926" i="18"/>
  <c r="L926" i="18"/>
  <c r="B927" i="18"/>
  <c r="A927" i="18" s="1"/>
  <c r="J927" i="18" s="1"/>
  <c r="H927" i="18"/>
  <c r="I927" i="18"/>
  <c r="K927" i="18"/>
  <c r="L927" i="18"/>
  <c r="B928" i="18"/>
  <c r="A928" i="18" s="1"/>
  <c r="J928" i="18" s="1"/>
  <c r="H928" i="18"/>
  <c r="I928" i="18"/>
  <c r="K928" i="18"/>
  <c r="L928" i="18"/>
  <c r="B929" i="18"/>
  <c r="A929" i="18" s="1"/>
  <c r="J929" i="18" s="1"/>
  <c r="H929" i="18"/>
  <c r="D929" i="18" s="1"/>
  <c r="I929" i="18"/>
  <c r="K929" i="18"/>
  <c r="L929" i="18"/>
  <c r="B930" i="18"/>
  <c r="A930" i="18" s="1"/>
  <c r="J930" i="18" s="1"/>
  <c r="H930" i="18"/>
  <c r="I930" i="18"/>
  <c r="K930" i="18"/>
  <c r="L930" i="18"/>
  <c r="B931" i="18"/>
  <c r="A931" i="18" s="1"/>
  <c r="J931" i="18" s="1"/>
  <c r="H931" i="18"/>
  <c r="I931" i="18"/>
  <c r="K931" i="18"/>
  <c r="L931" i="18"/>
  <c r="B932" i="18"/>
  <c r="A932" i="18" s="1"/>
  <c r="J932" i="18" s="1"/>
  <c r="H932" i="18"/>
  <c r="D932" i="18" s="1"/>
  <c r="I932" i="18"/>
  <c r="K932" i="18"/>
  <c r="L932" i="18"/>
  <c r="B933" i="18"/>
  <c r="A933" i="18" s="1"/>
  <c r="J933" i="18" s="1"/>
  <c r="H933" i="18"/>
  <c r="E933" i="18" s="1"/>
  <c r="I933" i="18"/>
  <c r="K933" i="18"/>
  <c r="L933" i="18"/>
  <c r="B934" i="18"/>
  <c r="A934" i="18" s="1"/>
  <c r="J934" i="18" s="1"/>
  <c r="H934" i="18"/>
  <c r="D934" i="18" s="1"/>
  <c r="I934" i="18"/>
  <c r="K934" i="18"/>
  <c r="L934" i="18"/>
  <c r="B935" i="18"/>
  <c r="A935" i="18" s="1"/>
  <c r="J935" i="18" s="1"/>
  <c r="H935" i="18"/>
  <c r="I935" i="18"/>
  <c r="K935" i="18"/>
  <c r="L935" i="18"/>
  <c r="B936" i="18"/>
  <c r="A936" i="18" s="1"/>
  <c r="J936" i="18" s="1"/>
  <c r="H936" i="18"/>
  <c r="I936" i="18"/>
  <c r="K936" i="18"/>
  <c r="L936" i="18"/>
  <c r="B937" i="18"/>
  <c r="A937" i="18" s="1"/>
  <c r="J937" i="18" s="1"/>
  <c r="H937" i="18"/>
  <c r="D937" i="18" s="1"/>
  <c r="I937" i="18"/>
  <c r="K937" i="18"/>
  <c r="L937" i="18"/>
  <c r="B938" i="18"/>
  <c r="A938" i="18" s="1"/>
  <c r="J938" i="18" s="1"/>
  <c r="H938" i="18"/>
  <c r="I938" i="18"/>
  <c r="K938" i="18"/>
  <c r="L938" i="18"/>
  <c r="B939" i="18"/>
  <c r="A939" i="18" s="1"/>
  <c r="J939" i="18" s="1"/>
  <c r="H939" i="18"/>
  <c r="I939" i="18"/>
  <c r="K939" i="18"/>
  <c r="L939" i="18"/>
  <c r="B940" i="18"/>
  <c r="A940" i="18" s="1"/>
  <c r="J940" i="18" s="1"/>
  <c r="H940" i="18"/>
  <c r="G940" i="18" s="1"/>
  <c r="I940" i="18"/>
  <c r="K940" i="18"/>
  <c r="L940" i="18"/>
  <c r="B941" i="18"/>
  <c r="A941" i="18" s="1"/>
  <c r="J941" i="18" s="1"/>
  <c r="H941" i="18"/>
  <c r="I941" i="18"/>
  <c r="K941" i="18"/>
  <c r="L941" i="18"/>
  <c r="B942" i="18"/>
  <c r="A942" i="18" s="1"/>
  <c r="J942" i="18" s="1"/>
  <c r="H942" i="18"/>
  <c r="D942" i="18" s="1"/>
  <c r="I942" i="18"/>
  <c r="K942" i="18"/>
  <c r="L942" i="18"/>
  <c r="B943" i="18"/>
  <c r="A943" i="18" s="1"/>
  <c r="J943" i="18" s="1"/>
  <c r="H943" i="18"/>
  <c r="I943" i="18"/>
  <c r="K943" i="18"/>
  <c r="L943" i="18"/>
  <c r="B944" i="18"/>
  <c r="A944" i="18" s="1"/>
  <c r="J944" i="18" s="1"/>
  <c r="H944" i="18"/>
  <c r="I944" i="18"/>
  <c r="K944" i="18"/>
  <c r="L944" i="18"/>
  <c r="B945" i="18"/>
  <c r="A945" i="18" s="1"/>
  <c r="J945" i="18" s="1"/>
  <c r="H945" i="18"/>
  <c r="D945" i="18" s="1"/>
  <c r="I945" i="18"/>
  <c r="K945" i="18"/>
  <c r="L945" i="18"/>
  <c r="B946" i="18"/>
  <c r="A946" i="18" s="1"/>
  <c r="J946" i="18" s="1"/>
  <c r="H946" i="18"/>
  <c r="I946" i="18"/>
  <c r="K946" i="18"/>
  <c r="L946" i="18"/>
  <c r="B947" i="18"/>
  <c r="A947" i="18" s="1"/>
  <c r="J947" i="18" s="1"/>
  <c r="H947" i="18"/>
  <c r="F947" i="18" s="1"/>
  <c r="I947" i="18"/>
  <c r="K947" i="18"/>
  <c r="L947" i="18"/>
  <c r="B948" i="18"/>
  <c r="A948" i="18" s="1"/>
  <c r="J948" i="18" s="1"/>
  <c r="H948" i="18"/>
  <c r="G948" i="18" s="1"/>
  <c r="I948" i="18"/>
  <c r="K948" i="18"/>
  <c r="L948" i="18"/>
  <c r="B949" i="18"/>
  <c r="A949" i="18" s="1"/>
  <c r="J949" i="18" s="1"/>
  <c r="H949" i="18"/>
  <c r="E949" i="18" s="1"/>
  <c r="I949" i="18"/>
  <c r="K949" i="18"/>
  <c r="L949" i="18"/>
  <c r="B950" i="18"/>
  <c r="A950" i="18" s="1"/>
  <c r="J950" i="18" s="1"/>
  <c r="H950" i="18"/>
  <c r="G950" i="18" s="1"/>
  <c r="I950" i="18"/>
  <c r="K950" i="18"/>
  <c r="L950" i="18"/>
  <c r="B951" i="18"/>
  <c r="A951" i="18" s="1"/>
  <c r="J951" i="18" s="1"/>
  <c r="H951" i="18"/>
  <c r="D951" i="18" s="1"/>
  <c r="I951" i="18"/>
  <c r="K951" i="18"/>
  <c r="L951" i="18"/>
  <c r="B952" i="18"/>
  <c r="A952" i="18" s="1"/>
  <c r="J952" i="18" s="1"/>
  <c r="H952" i="18"/>
  <c r="D952" i="18" s="1"/>
  <c r="I952" i="18"/>
  <c r="K952" i="18"/>
  <c r="L952" i="18"/>
  <c r="B953" i="18"/>
  <c r="A953" i="18" s="1"/>
  <c r="J953" i="18" s="1"/>
  <c r="H953" i="18"/>
  <c r="F953" i="18" s="1"/>
  <c r="I953" i="18"/>
  <c r="K953" i="18"/>
  <c r="L953" i="18"/>
  <c r="B954" i="18"/>
  <c r="A954" i="18" s="1"/>
  <c r="J954" i="18" s="1"/>
  <c r="H954" i="18"/>
  <c r="I954" i="18"/>
  <c r="K954" i="18"/>
  <c r="L954" i="18"/>
  <c r="B955" i="18"/>
  <c r="A955" i="18" s="1"/>
  <c r="J955" i="18" s="1"/>
  <c r="H955" i="18"/>
  <c r="I955" i="18"/>
  <c r="K955" i="18"/>
  <c r="L955" i="18"/>
  <c r="B956" i="18"/>
  <c r="A956" i="18" s="1"/>
  <c r="J956" i="18" s="1"/>
  <c r="H956" i="18"/>
  <c r="I956" i="18"/>
  <c r="K956" i="18"/>
  <c r="L956" i="18"/>
  <c r="B957" i="18"/>
  <c r="A957" i="18" s="1"/>
  <c r="J957" i="18" s="1"/>
  <c r="H957" i="18"/>
  <c r="E957" i="18" s="1"/>
  <c r="I957" i="18"/>
  <c r="K957" i="18"/>
  <c r="L957" i="18"/>
  <c r="B958" i="18"/>
  <c r="A958" i="18" s="1"/>
  <c r="J958" i="18" s="1"/>
  <c r="H958" i="18"/>
  <c r="D958" i="18" s="1"/>
  <c r="I958" i="18"/>
  <c r="K958" i="18"/>
  <c r="L958" i="18"/>
  <c r="B959" i="18"/>
  <c r="A959" i="18" s="1"/>
  <c r="J959" i="18" s="1"/>
  <c r="H959" i="18"/>
  <c r="G959" i="18" s="1"/>
  <c r="I959" i="18"/>
  <c r="K959" i="18"/>
  <c r="L959" i="18"/>
  <c r="B960" i="18"/>
  <c r="A960" i="18" s="1"/>
  <c r="J960" i="18" s="1"/>
  <c r="H960" i="18"/>
  <c r="I960" i="18"/>
  <c r="K960" i="18"/>
  <c r="L960" i="18"/>
  <c r="B961" i="18"/>
  <c r="A961" i="18" s="1"/>
  <c r="J961" i="18" s="1"/>
  <c r="H961" i="18"/>
  <c r="F961" i="18" s="1"/>
  <c r="I961" i="18"/>
  <c r="K961" i="18"/>
  <c r="L961" i="18"/>
  <c r="B962" i="18"/>
  <c r="A962" i="18" s="1"/>
  <c r="J962" i="18" s="1"/>
  <c r="H962" i="18"/>
  <c r="I962" i="18"/>
  <c r="K962" i="18"/>
  <c r="L962" i="18"/>
  <c r="B963" i="18"/>
  <c r="A963" i="18" s="1"/>
  <c r="J963" i="18" s="1"/>
  <c r="H963" i="18"/>
  <c r="F963" i="18" s="1"/>
  <c r="I963" i="18"/>
  <c r="K963" i="18"/>
  <c r="L963" i="18"/>
  <c r="B964" i="18"/>
  <c r="A964" i="18" s="1"/>
  <c r="J964" i="18" s="1"/>
  <c r="H964" i="18"/>
  <c r="I964" i="18"/>
  <c r="K964" i="18"/>
  <c r="L964" i="18"/>
  <c r="B965" i="18"/>
  <c r="A965" i="18" s="1"/>
  <c r="J965" i="18" s="1"/>
  <c r="H965" i="18"/>
  <c r="E965" i="18" s="1"/>
  <c r="I965" i="18"/>
  <c r="K965" i="18"/>
  <c r="L965" i="18"/>
  <c r="B966" i="18"/>
  <c r="A966" i="18" s="1"/>
  <c r="J966" i="18" s="1"/>
  <c r="H966" i="18"/>
  <c r="E966" i="18" s="1"/>
  <c r="I966" i="18"/>
  <c r="K966" i="18"/>
  <c r="L966" i="18"/>
  <c r="B967" i="18"/>
  <c r="A967" i="18" s="1"/>
  <c r="J967" i="18" s="1"/>
  <c r="H967" i="18"/>
  <c r="D967" i="18" s="1"/>
  <c r="I967" i="18"/>
  <c r="K967" i="18"/>
  <c r="L967" i="18"/>
  <c r="B968" i="18"/>
  <c r="A968" i="18" s="1"/>
  <c r="J968" i="18" s="1"/>
  <c r="H968" i="18"/>
  <c r="D968" i="18" s="1"/>
  <c r="I968" i="18"/>
  <c r="K968" i="18"/>
  <c r="L968" i="18"/>
  <c r="B969" i="18"/>
  <c r="A969" i="18" s="1"/>
  <c r="J969" i="18" s="1"/>
  <c r="H969" i="18"/>
  <c r="I969" i="18"/>
  <c r="K969" i="18"/>
  <c r="L969" i="18"/>
  <c r="B970" i="18"/>
  <c r="A970" i="18" s="1"/>
  <c r="J970" i="18" s="1"/>
  <c r="H970" i="18"/>
  <c r="F970" i="18" s="1"/>
  <c r="I970" i="18"/>
  <c r="K970" i="18"/>
  <c r="L970" i="18"/>
  <c r="B971" i="18"/>
  <c r="A971" i="18" s="1"/>
  <c r="J971" i="18" s="1"/>
  <c r="H971" i="18"/>
  <c r="I971" i="18"/>
  <c r="K971" i="18"/>
  <c r="L971" i="18"/>
  <c r="B972" i="18"/>
  <c r="A972" i="18" s="1"/>
  <c r="J972" i="18" s="1"/>
  <c r="H972" i="18"/>
  <c r="I972" i="18"/>
  <c r="K972" i="18"/>
  <c r="L972" i="18"/>
  <c r="B973" i="18"/>
  <c r="A973" i="18" s="1"/>
  <c r="J973" i="18" s="1"/>
  <c r="H973" i="18"/>
  <c r="E973" i="18" s="1"/>
  <c r="I973" i="18"/>
  <c r="K973" i="18"/>
  <c r="L973" i="18"/>
  <c r="B974" i="18"/>
  <c r="A974" i="18" s="1"/>
  <c r="J974" i="18" s="1"/>
  <c r="H974" i="18"/>
  <c r="D974" i="18" s="1"/>
  <c r="I974" i="18"/>
  <c r="K974" i="18"/>
  <c r="L974" i="18"/>
  <c r="B975" i="18"/>
  <c r="A975" i="18" s="1"/>
  <c r="J975" i="18" s="1"/>
  <c r="H975" i="18"/>
  <c r="I975" i="18"/>
  <c r="K975" i="18"/>
  <c r="L975" i="18"/>
  <c r="B976" i="18"/>
  <c r="A976" i="18" s="1"/>
  <c r="J976" i="18" s="1"/>
  <c r="H976" i="18"/>
  <c r="D976" i="18" s="1"/>
  <c r="I976" i="18"/>
  <c r="K976" i="18"/>
  <c r="L976" i="18"/>
  <c r="B977" i="18"/>
  <c r="A977" i="18" s="1"/>
  <c r="J977" i="18" s="1"/>
  <c r="H977" i="18"/>
  <c r="I977" i="18"/>
  <c r="K977" i="18"/>
  <c r="L977" i="18"/>
  <c r="B978" i="18"/>
  <c r="A978" i="18" s="1"/>
  <c r="J978" i="18" s="1"/>
  <c r="H978" i="18"/>
  <c r="I978" i="18"/>
  <c r="K978" i="18"/>
  <c r="L978" i="18"/>
  <c r="B979" i="18"/>
  <c r="A979" i="18" s="1"/>
  <c r="J979" i="18" s="1"/>
  <c r="H979" i="18"/>
  <c r="F979" i="18" s="1"/>
  <c r="I979" i="18"/>
  <c r="K979" i="18"/>
  <c r="L979" i="18"/>
  <c r="B980" i="18"/>
  <c r="A980" i="18" s="1"/>
  <c r="J980" i="18" s="1"/>
  <c r="H980" i="18"/>
  <c r="I980" i="18"/>
  <c r="K980" i="18"/>
  <c r="L980" i="18"/>
  <c r="B981" i="18"/>
  <c r="A981" i="18" s="1"/>
  <c r="J981" i="18" s="1"/>
  <c r="H981" i="18"/>
  <c r="I981" i="18"/>
  <c r="K981" i="18"/>
  <c r="L981" i="18"/>
  <c r="B982" i="18"/>
  <c r="A982" i="18" s="1"/>
  <c r="J982" i="18" s="1"/>
  <c r="H982" i="18"/>
  <c r="G982" i="18" s="1"/>
  <c r="I982" i="18"/>
  <c r="K982" i="18"/>
  <c r="L982" i="18"/>
  <c r="B983" i="18"/>
  <c r="A983" i="18" s="1"/>
  <c r="J983" i="18" s="1"/>
  <c r="H983" i="18"/>
  <c r="D983" i="18" s="1"/>
  <c r="I983" i="18"/>
  <c r="K983" i="18"/>
  <c r="L983" i="18"/>
  <c r="B984" i="18"/>
  <c r="A984" i="18" s="1"/>
  <c r="J984" i="18" s="1"/>
  <c r="H984" i="18"/>
  <c r="D984" i="18" s="1"/>
  <c r="I984" i="18"/>
  <c r="K984" i="18"/>
  <c r="L984" i="18"/>
  <c r="B985" i="18"/>
  <c r="A985" i="18" s="1"/>
  <c r="J985" i="18" s="1"/>
  <c r="H985" i="18"/>
  <c r="I985" i="18"/>
  <c r="K985" i="18"/>
  <c r="L985" i="18"/>
  <c r="B986" i="18"/>
  <c r="A986" i="18" s="1"/>
  <c r="J986" i="18" s="1"/>
  <c r="H986" i="18"/>
  <c r="I986" i="18"/>
  <c r="K986" i="18"/>
  <c r="L986" i="18"/>
  <c r="B987" i="18"/>
  <c r="A987" i="18" s="1"/>
  <c r="J987" i="18" s="1"/>
  <c r="H987" i="18"/>
  <c r="I987" i="18"/>
  <c r="K987" i="18"/>
  <c r="L987" i="18"/>
  <c r="B988" i="18"/>
  <c r="A988" i="18" s="1"/>
  <c r="J988" i="18" s="1"/>
  <c r="H988" i="18"/>
  <c r="E988" i="18" s="1"/>
  <c r="I988" i="18"/>
  <c r="K988" i="18"/>
  <c r="L988" i="18"/>
  <c r="B989" i="18"/>
  <c r="A989" i="18" s="1"/>
  <c r="J989" i="18" s="1"/>
  <c r="H989" i="18"/>
  <c r="I989" i="18"/>
  <c r="K989" i="18"/>
  <c r="L989" i="18"/>
  <c r="B990" i="18"/>
  <c r="A990" i="18" s="1"/>
  <c r="J990" i="18" s="1"/>
  <c r="H990" i="18"/>
  <c r="F990" i="18" s="1"/>
  <c r="I990" i="18"/>
  <c r="K990" i="18"/>
  <c r="L990" i="18"/>
  <c r="B991" i="18"/>
  <c r="A991" i="18" s="1"/>
  <c r="J991" i="18" s="1"/>
  <c r="H991" i="18"/>
  <c r="D991" i="18" s="1"/>
  <c r="I991" i="18"/>
  <c r="K991" i="18"/>
  <c r="L991" i="18"/>
  <c r="B992" i="18"/>
  <c r="A992" i="18" s="1"/>
  <c r="J992" i="18" s="1"/>
  <c r="H992" i="18"/>
  <c r="I992" i="18"/>
  <c r="K992" i="18"/>
  <c r="L992" i="18"/>
  <c r="B993" i="18"/>
  <c r="A993" i="18" s="1"/>
  <c r="J993" i="18" s="1"/>
  <c r="H993" i="18"/>
  <c r="I993" i="18"/>
  <c r="K993" i="18"/>
  <c r="L993" i="18"/>
  <c r="B994" i="18"/>
  <c r="A994" i="18" s="1"/>
  <c r="J994" i="18" s="1"/>
  <c r="H994" i="18"/>
  <c r="E994" i="18" s="1"/>
  <c r="I994" i="18"/>
  <c r="K994" i="18"/>
  <c r="L994" i="18"/>
  <c r="B995" i="18"/>
  <c r="A995" i="18" s="1"/>
  <c r="J995" i="18" s="1"/>
  <c r="H995" i="18"/>
  <c r="D995" i="18" s="1"/>
  <c r="I995" i="18"/>
  <c r="K995" i="18"/>
  <c r="L995" i="18"/>
  <c r="B996" i="18"/>
  <c r="A996" i="18" s="1"/>
  <c r="J996" i="18" s="1"/>
  <c r="H996" i="18"/>
  <c r="I996" i="18"/>
  <c r="K996" i="18"/>
  <c r="L996" i="18"/>
  <c r="B997" i="18"/>
  <c r="A997" i="18" s="1"/>
  <c r="J997" i="18" s="1"/>
  <c r="H997" i="18"/>
  <c r="D997" i="18" s="1"/>
  <c r="I997" i="18"/>
  <c r="K997" i="18"/>
  <c r="L997" i="18"/>
  <c r="B998" i="18"/>
  <c r="A998" i="18" s="1"/>
  <c r="J998" i="18" s="1"/>
  <c r="H998" i="18"/>
  <c r="F998" i="18" s="1"/>
  <c r="I998" i="18"/>
  <c r="K998" i="18"/>
  <c r="L998" i="18"/>
  <c r="B999" i="18"/>
  <c r="A999" i="18" s="1"/>
  <c r="J999" i="18" s="1"/>
  <c r="H999" i="18"/>
  <c r="F999" i="18" s="1"/>
  <c r="I999" i="18"/>
  <c r="K999" i="18"/>
  <c r="L999" i="18"/>
  <c r="B1000" i="18"/>
  <c r="A1000" i="18" s="1"/>
  <c r="J1000" i="18" s="1"/>
  <c r="H1000" i="18"/>
  <c r="I1000" i="18"/>
  <c r="K1000" i="18"/>
  <c r="L1000" i="18"/>
  <c r="B1001" i="18"/>
  <c r="A1001" i="18" s="1"/>
  <c r="J1001" i="18" s="1"/>
  <c r="H1001" i="18"/>
  <c r="I1001" i="18"/>
  <c r="K1001" i="18"/>
  <c r="L1001" i="18"/>
  <c r="B1002" i="18"/>
  <c r="A1002" i="18" s="1"/>
  <c r="J1002" i="18" s="1"/>
  <c r="H1002" i="18"/>
  <c r="E1002" i="18" s="1"/>
  <c r="I1002" i="18"/>
  <c r="K1002" i="18"/>
  <c r="L1002" i="18"/>
  <c r="B1003" i="18"/>
  <c r="A1003" i="18" s="1"/>
  <c r="J1003" i="18" s="1"/>
  <c r="H1003" i="18"/>
  <c r="G1003" i="18" s="1"/>
  <c r="I1003" i="18"/>
  <c r="K1003" i="18"/>
  <c r="L1003" i="18"/>
  <c r="B1004" i="18"/>
  <c r="A1004" i="18" s="1"/>
  <c r="J1004" i="18" s="1"/>
  <c r="H1004" i="18"/>
  <c r="I1004" i="18"/>
  <c r="K1004" i="18"/>
  <c r="L1004" i="18"/>
  <c r="B1005" i="18"/>
  <c r="A1005" i="18" s="1"/>
  <c r="J1005" i="18" s="1"/>
  <c r="H1005" i="18"/>
  <c r="D1005" i="18" s="1"/>
  <c r="I1005" i="18"/>
  <c r="K1005" i="18"/>
  <c r="L1005" i="18"/>
  <c r="B1006" i="18"/>
  <c r="A1006" i="18" s="1"/>
  <c r="J1006" i="18" s="1"/>
  <c r="H1006" i="18"/>
  <c r="F1006" i="18" s="1"/>
  <c r="I1006" i="18"/>
  <c r="K1006" i="18"/>
  <c r="L1006" i="18"/>
  <c r="B1007" i="18"/>
  <c r="A1007" i="18" s="1"/>
  <c r="J1007" i="18" s="1"/>
  <c r="H1007" i="18"/>
  <c r="I1007" i="18"/>
  <c r="K1007" i="18"/>
  <c r="L1007" i="18"/>
  <c r="B1008" i="18"/>
  <c r="A1008" i="18" s="1"/>
  <c r="J1008" i="18" s="1"/>
  <c r="H1008" i="18"/>
  <c r="I1008" i="18"/>
  <c r="K1008" i="18"/>
  <c r="L1008" i="18"/>
  <c r="B1009" i="18"/>
  <c r="A1009" i="18" s="1"/>
  <c r="J1009" i="18" s="1"/>
  <c r="H1009" i="18"/>
  <c r="E1009" i="18" s="1"/>
  <c r="I1009" i="18"/>
  <c r="K1009" i="18"/>
  <c r="L1009" i="18"/>
  <c r="B1010" i="18"/>
  <c r="A1010" i="18" s="1"/>
  <c r="J1010" i="18" s="1"/>
  <c r="H1010" i="18"/>
  <c r="F1010" i="18" s="1"/>
  <c r="I1010" i="18"/>
  <c r="K1010" i="18"/>
  <c r="L1010" i="18"/>
  <c r="B1011" i="18"/>
  <c r="A1011" i="18" s="1"/>
  <c r="J1011" i="18" s="1"/>
  <c r="H1011" i="18"/>
  <c r="I1011" i="18"/>
  <c r="K1011" i="18"/>
  <c r="L1011" i="18"/>
  <c r="B1012" i="18"/>
  <c r="A1012" i="18" s="1"/>
  <c r="J1012" i="18" s="1"/>
  <c r="H1012" i="18"/>
  <c r="E1012" i="18" s="1"/>
  <c r="I1012" i="18"/>
  <c r="K1012" i="18"/>
  <c r="L1012" i="18"/>
  <c r="B1013" i="18"/>
  <c r="A1013" i="18" s="1"/>
  <c r="J1013" i="18" s="1"/>
  <c r="H1013" i="18"/>
  <c r="E1013" i="18" s="1"/>
  <c r="I1013" i="18"/>
  <c r="K1013" i="18"/>
  <c r="L1013" i="18"/>
  <c r="B1014" i="18"/>
  <c r="A1014" i="18" s="1"/>
  <c r="J1014" i="18" s="1"/>
  <c r="H1014" i="18"/>
  <c r="E1014" i="18" s="1"/>
  <c r="I1014" i="18"/>
  <c r="K1014" i="18"/>
  <c r="L1014" i="18"/>
  <c r="B1015" i="18"/>
  <c r="A1015" i="18" s="1"/>
  <c r="J1015" i="18" s="1"/>
  <c r="H1015" i="18"/>
  <c r="F1015" i="18" s="1"/>
  <c r="I1015" i="18"/>
  <c r="K1015" i="18"/>
  <c r="L1015" i="18"/>
  <c r="B1016" i="18"/>
  <c r="A1016" i="18" s="1"/>
  <c r="J1016" i="18" s="1"/>
  <c r="H1016" i="18"/>
  <c r="F1016" i="18" s="1"/>
  <c r="I1016" i="18"/>
  <c r="K1016" i="18"/>
  <c r="L1016" i="18"/>
  <c r="B1017" i="18"/>
  <c r="A1017" i="18" s="1"/>
  <c r="J1017" i="18" s="1"/>
  <c r="H1017" i="18"/>
  <c r="F1017" i="18" s="1"/>
  <c r="I1017" i="18"/>
  <c r="K1017" i="18"/>
  <c r="L1017" i="18"/>
  <c r="B1018" i="18"/>
  <c r="A1018" i="18" s="1"/>
  <c r="J1018" i="18" s="1"/>
  <c r="H1018" i="18"/>
  <c r="E1018" i="18" s="1"/>
  <c r="I1018" i="18"/>
  <c r="K1018" i="18"/>
  <c r="L1018" i="18"/>
  <c r="B1019" i="18"/>
  <c r="A1019" i="18" s="1"/>
  <c r="J1019" i="18" s="1"/>
  <c r="H1019" i="18"/>
  <c r="I1019" i="18"/>
  <c r="K1019" i="18"/>
  <c r="L1019" i="18"/>
  <c r="B1020" i="18"/>
  <c r="A1020" i="18" s="1"/>
  <c r="J1020" i="18" s="1"/>
  <c r="H1020" i="18"/>
  <c r="E1020" i="18" s="1"/>
  <c r="I1020" i="18"/>
  <c r="K1020" i="18"/>
  <c r="L1020" i="18"/>
  <c r="B1021" i="18"/>
  <c r="A1021" i="18" s="1"/>
  <c r="J1021" i="18" s="1"/>
  <c r="H1021" i="18"/>
  <c r="I1021" i="18"/>
  <c r="K1021" i="18"/>
  <c r="L1021" i="18"/>
  <c r="B1022" i="18"/>
  <c r="A1022" i="18" s="1"/>
  <c r="J1022" i="18" s="1"/>
  <c r="H1022" i="18"/>
  <c r="D1022" i="18" s="1"/>
  <c r="I1022" i="18"/>
  <c r="K1022" i="18"/>
  <c r="L1022" i="18"/>
  <c r="B1023" i="18"/>
  <c r="A1023" i="18" s="1"/>
  <c r="J1023" i="18" s="1"/>
  <c r="H1023" i="18"/>
  <c r="E1023" i="18" s="1"/>
  <c r="I1023" i="18"/>
  <c r="K1023" i="18"/>
  <c r="L1023" i="18"/>
  <c r="B1024" i="18"/>
  <c r="A1024" i="18" s="1"/>
  <c r="J1024" i="18" s="1"/>
  <c r="H1024" i="18"/>
  <c r="I1024" i="18"/>
  <c r="K1024" i="18"/>
  <c r="L1024" i="18"/>
  <c r="B1025" i="18"/>
  <c r="A1025" i="18" s="1"/>
  <c r="J1025" i="18" s="1"/>
  <c r="H1025" i="18"/>
  <c r="D1025" i="18" s="1"/>
  <c r="I1025" i="18"/>
  <c r="K1025" i="18"/>
  <c r="L1025" i="18"/>
  <c r="B1026" i="18"/>
  <c r="A1026" i="18" s="1"/>
  <c r="J1026" i="18" s="1"/>
  <c r="H1026" i="18"/>
  <c r="F1026" i="18" s="1"/>
  <c r="I1026" i="18"/>
  <c r="K1026" i="18"/>
  <c r="L1026" i="18"/>
  <c r="B1027" i="18"/>
  <c r="A1027" i="18" s="1"/>
  <c r="J1027" i="18" s="1"/>
  <c r="H1027" i="18"/>
  <c r="E1027" i="18" s="1"/>
  <c r="I1027" i="18"/>
  <c r="K1027" i="18"/>
  <c r="L1027" i="18"/>
  <c r="B1028" i="18"/>
  <c r="A1028" i="18" s="1"/>
  <c r="J1028" i="18" s="1"/>
  <c r="H1028" i="18"/>
  <c r="I1028" i="18"/>
  <c r="K1028" i="18"/>
  <c r="L1028" i="18"/>
  <c r="B1029" i="18"/>
  <c r="A1029" i="18" s="1"/>
  <c r="J1029" i="18" s="1"/>
  <c r="H1029" i="18"/>
  <c r="I1029" i="18"/>
  <c r="K1029" i="18"/>
  <c r="L1029" i="18"/>
  <c r="B1030" i="18"/>
  <c r="A1030" i="18" s="1"/>
  <c r="J1030" i="18" s="1"/>
  <c r="H1030" i="18"/>
  <c r="F1030" i="18" s="1"/>
  <c r="I1030" i="18"/>
  <c r="K1030" i="18"/>
  <c r="L1030" i="18"/>
  <c r="B1031" i="18"/>
  <c r="A1031" i="18" s="1"/>
  <c r="J1031" i="18" s="1"/>
  <c r="H1031" i="18"/>
  <c r="I1031" i="18"/>
  <c r="K1031" i="18"/>
  <c r="L1031" i="18"/>
  <c r="B1032" i="18"/>
  <c r="A1032" i="18" s="1"/>
  <c r="J1032" i="18" s="1"/>
  <c r="H1032" i="18"/>
  <c r="I1032" i="18"/>
  <c r="K1032" i="18"/>
  <c r="L1032" i="18"/>
  <c r="B1033" i="18"/>
  <c r="A1033" i="18" s="1"/>
  <c r="J1033" i="18" s="1"/>
  <c r="H1033" i="18"/>
  <c r="I1033" i="18"/>
  <c r="K1033" i="18"/>
  <c r="L1033" i="18"/>
  <c r="B1034" i="18"/>
  <c r="A1034" i="18" s="1"/>
  <c r="J1034" i="18" s="1"/>
  <c r="H1034" i="18"/>
  <c r="I1034" i="18"/>
  <c r="K1034" i="18"/>
  <c r="L1034" i="18"/>
  <c r="B1035" i="18"/>
  <c r="A1035" i="18" s="1"/>
  <c r="J1035" i="18" s="1"/>
  <c r="H1035" i="18"/>
  <c r="F1035" i="18" s="1"/>
  <c r="I1035" i="18"/>
  <c r="K1035" i="18"/>
  <c r="L1035" i="18"/>
  <c r="B1036" i="18"/>
  <c r="A1036" i="18" s="1"/>
  <c r="J1036" i="18" s="1"/>
  <c r="H1036" i="18"/>
  <c r="I1036" i="18"/>
  <c r="K1036" i="18"/>
  <c r="L1036" i="18"/>
  <c r="B1037" i="18"/>
  <c r="A1037" i="18" s="1"/>
  <c r="J1037" i="18" s="1"/>
  <c r="H1037" i="18"/>
  <c r="E1037" i="18" s="1"/>
  <c r="I1037" i="18"/>
  <c r="K1037" i="18"/>
  <c r="L1037" i="18"/>
  <c r="B1038" i="18"/>
  <c r="A1038" i="18" s="1"/>
  <c r="J1038" i="18" s="1"/>
  <c r="H1038" i="18"/>
  <c r="D1038" i="18" s="1"/>
  <c r="I1038" i="18"/>
  <c r="K1038" i="18"/>
  <c r="L1038" i="18"/>
  <c r="B1039" i="18"/>
  <c r="A1039" i="18" s="1"/>
  <c r="J1039" i="18" s="1"/>
  <c r="H1039" i="18"/>
  <c r="D1039" i="18" s="1"/>
  <c r="I1039" i="18"/>
  <c r="K1039" i="18"/>
  <c r="L1039" i="18"/>
  <c r="B1040" i="18"/>
  <c r="A1040" i="18" s="1"/>
  <c r="J1040" i="18" s="1"/>
  <c r="H1040" i="18"/>
  <c r="D1040" i="18" s="1"/>
  <c r="I1040" i="18"/>
  <c r="K1040" i="18"/>
  <c r="L1040" i="18"/>
  <c r="B1041" i="18"/>
  <c r="A1041" i="18" s="1"/>
  <c r="J1041" i="18" s="1"/>
  <c r="H1041" i="18"/>
  <c r="E1041" i="18" s="1"/>
  <c r="I1041" i="18"/>
  <c r="K1041" i="18"/>
  <c r="L1041" i="18"/>
  <c r="B1042" i="18"/>
  <c r="A1042" i="18" s="1"/>
  <c r="J1042" i="18" s="1"/>
  <c r="H1042" i="18"/>
  <c r="E1042" i="18" s="1"/>
  <c r="I1042" i="18"/>
  <c r="K1042" i="18"/>
  <c r="L1042" i="18"/>
  <c r="B1043" i="18"/>
  <c r="A1043" i="18" s="1"/>
  <c r="J1043" i="18" s="1"/>
  <c r="H1043" i="18"/>
  <c r="F1043" i="18" s="1"/>
  <c r="I1043" i="18"/>
  <c r="K1043" i="18"/>
  <c r="L1043" i="18"/>
  <c r="B1044" i="18"/>
  <c r="A1044" i="18" s="1"/>
  <c r="J1044" i="18" s="1"/>
  <c r="H1044" i="18"/>
  <c r="I1044" i="18"/>
  <c r="K1044" i="18"/>
  <c r="L1044" i="18"/>
  <c r="B1045" i="18"/>
  <c r="A1045" i="18" s="1"/>
  <c r="J1045" i="18" s="1"/>
  <c r="H1045" i="18"/>
  <c r="D1045" i="18" s="1"/>
  <c r="I1045" i="18"/>
  <c r="K1045" i="18"/>
  <c r="L1045" i="18"/>
  <c r="B1046" i="18"/>
  <c r="A1046" i="18" s="1"/>
  <c r="J1046" i="18" s="1"/>
  <c r="H1046" i="18"/>
  <c r="D1046" i="18" s="1"/>
  <c r="I1046" i="18"/>
  <c r="K1046" i="18"/>
  <c r="L1046" i="18"/>
  <c r="B1047" i="18"/>
  <c r="A1047" i="18" s="1"/>
  <c r="J1047" i="18" s="1"/>
  <c r="H1047" i="18"/>
  <c r="D1047" i="18" s="1"/>
  <c r="I1047" i="18"/>
  <c r="K1047" i="18"/>
  <c r="L1047" i="18"/>
  <c r="B1048" i="18"/>
  <c r="A1048" i="18" s="1"/>
  <c r="J1048" i="18" s="1"/>
  <c r="H1048" i="18"/>
  <c r="I1048" i="18"/>
  <c r="K1048" i="18"/>
  <c r="L1048" i="18"/>
  <c r="B1049" i="18"/>
  <c r="A1049" i="18" s="1"/>
  <c r="J1049" i="18" s="1"/>
  <c r="H1049" i="18"/>
  <c r="D1049" i="18" s="1"/>
  <c r="I1049" i="18"/>
  <c r="K1049" i="18"/>
  <c r="L1049" i="18"/>
  <c r="B1050" i="18"/>
  <c r="A1050" i="18" s="1"/>
  <c r="J1050" i="18" s="1"/>
  <c r="H1050" i="18"/>
  <c r="I1050" i="18"/>
  <c r="K1050" i="18"/>
  <c r="L1050" i="18"/>
  <c r="B1051" i="18"/>
  <c r="A1051" i="18" s="1"/>
  <c r="J1051" i="18" s="1"/>
  <c r="H1051" i="18"/>
  <c r="I1051" i="18"/>
  <c r="K1051" i="18"/>
  <c r="L1051" i="18"/>
  <c r="B1052" i="18"/>
  <c r="A1052" i="18" s="1"/>
  <c r="J1052" i="18" s="1"/>
  <c r="H1052" i="18"/>
  <c r="E1052" i="18" s="1"/>
  <c r="I1052" i="18"/>
  <c r="K1052" i="18"/>
  <c r="L1052" i="18"/>
  <c r="B1053" i="18"/>
  <c r="A1053" i="18" s="1"/>
  <c r="J1053" i="18" s="1"/>
  <c r="H1053" i="18"/>
  <c r="I1053" i="18"/>
  <c r="K1053" i="18"/>
  <c r="L1053" i="18"/>
  <c r="B1054" i="18"/>
  <c r="A1054" i="18" s="1"/>
  <c r="J1054" i="18" s="1"/>
  <c r="H1054" i="18"/>
  <c r="I1054" i="18"/>
  <c r="K1054" i="18"/>
  <c r="L1054" i="18"/>
  <c r="B1055" i="18"/>
  <c r="A1055" i="18" s="1"/>
  <c r="J1055" i="18" s="1"/>
  <c r="H1055" i="18"/>
  <c r="E1055" i="18" s="1"/>
  <c r="I1055" i="18"/>
  <c r="K1055" i="18"/>
  <c r="L1055" i="18"/>
  <c r="B1056" i="18"/>
  <c r="A1056" i="18" s="1"/>
  <c r="J1056" i="18" s="1"/>
  <c r="H1056" i="18"/>
  <c r="D1056" i="18" s="1"/>
  <c r="I1056" i="18"/>
  <c r="K1056" i="18"/>
  <c r="L1056" i="18"/>
  <c r="B1057" i="18"/>
  <c r="A1057" i="18" s="1"/>
  <c r="J1057" i="18" s="1"/>
  <c r="H1057" i="18"/>
  <c r="E1057" i="18" s="1"/>
  <c r="I1057" i="18"/>
  <c r="K1057" i="18"/>
  <c r="L1057" i="18"/>
  <c r="B1058" i="18"/>
  <c r="A1058" i="18" s="1"/>
  <c r="J1058" i="18" s="1"/>
  <c r="H1058" i="18"/>
  <c r="F1058" i="18" s="1"/>
  <c r="I1058" i="18"/>
  <c r="K1058" i="18"/>
  <c r="L1058" i="18"/>
  <c r="B1059" i="18"/>
  <c r="A1059" i="18" s="1"/>
  <c r="J1059" i="18" s="1"/>
  <c r="H1059" i="18"/>
  <c r="E1059" i="18" s="1"/>
  <c r="I1059" i="18"/>
  <c r="K1059" i="18"/>
  <c r="L1059" i="18"/>
  <c r="B1060" i="18"/>
  <c r="A1060" i="18" s="1"/>
  <c r="J1060" i="18" s="1"/>
  <c r="H1060" i="18"/>
  <c r="I1060" i="18"/>
  <c r="K1060" i="18"/>
  <c r="L1060" i="18"/>
  <c r="B1061" i="18"/>
  <c r="A1061" i="18" s="1"/>
  <c r="J1061" i="18" s="1"/>
  <c r="H1061" i="18"/>
  <c r="I1061" i="18"/>
  <c r="K1061" i="18"/>
  <c r="L1061" i="18"/>
  <c r="B1062" i="18"/>
  <c r="A1062" i="18" s="1"/>
  <c r="J1062" i="18" s="1"/>
  <c r="H1062" i="18"/>
  <c r="I1062" i="18"/>
  <c r="K1062" i="18"/>
  <c r="L1062" i="18"/>
  <c r="B1063" i="18"/>
  <c r="A1063" i="18" s="1"/>
  <c r="J1063" i="18" s="1"/>
  <c r="H1063" i="18"/>
  <c r="D1063" i="18" s="1"/>
  <c r="I1063" i="18"/>
  <c r="K1063" i="18"/>
  <c r="L1063" i="18"/>
  <c r="B1064" i="18"/>
  <c r="A1064" i="18" s="1"/>
  <c r="J1064" i="18" s="1"/>
  <c r="H1064" i="18"/>
  <c r="D1064" i="18" s="1"/>
  <c r="I1064" i="18"/>
  <c r="K1064" i="18"/>
  <c r="L1064" i="18"/>
  <c r="B1065" i="18"/>
  <c r="A1065" i="18" s="1"/>
  <c r="J1065" i="18" s="1"/>
  <c r="H1065" i="18"/>
  <c r="I1065" i="18"/>
  <c r="K1065" i="18"/>
  <c r="L1065" i="18"/>
  <c r="B1066" i="18"/>
  <c r="A1066" i="18" s="1"/>
  <c r="J1066" i="18" s="1"/>
  <c r="H1066" i="18"/>
  <c r="E1066" i="18" s="1"/>
  <c r="I1066" i="18"/>
  <c r="K1066" i="18"/>
  <c r="L1066" i="18"/>
  <c r="B1067" i="18"/>
  <c r="A1067" i="18" s="1"/>
  <c r="J1067" i="18" s="1"/>
  <c r="H1067" i="18"/>
  <c r="F1067" i="18" s="1"/>
  <c r="I1067" i="18"/>
  <c r="K1067" i="18"/>
  <c r="L1067" i="18"/>
  <c r="B1068" i="18"/>
  <c r="A1068" i="18" s="1"/>
  <c r="J1068" i="18" s="1"/>
  <c r="H1068" i="18"/>
  <c r="I1068" i="18"/>
  <c r="K1068" i="18"/>
  <c r="L1068" i="18"/>
  <c r="B1069" i="18"/>
  <c r="A1069" i="18" s="1"/>
  <c r="J1069" i="18" s="1"/>
  <c r="H1069" i="18"/>
  <c r="F1069" i="18" s="1"/>
  <c r="I1069" i="18"/>
  <c r="K1069" i="18"/>
  <c r="L1069" i="18"/>
  <c r="B1070" i="18"/>
  <c r="A1070" i="18" s="1"/>
  <c r="J1070" i="18" s="1"/>
  <c r="H1070" i="18"/>
  <c r="D1070" i="18" s="1"/>
  <c r="I1070" i="18"/>
  <c r="K1070" i="18"/>
  <c r="L1070" i="18"/>
  <c r="B1071" i="18"/>
  <c r="A1071" i="18" s="1"/>
  <c r="J1071" i="18" s="1"/>
  <c r="H1071" i="18"/>
  <c r="I1071" i="18"/>
  <c r="K1071" i="18"/>
  <c r="L1071" i="18"/>
  <c r="B1072" i="18"/>
  <c r="A1072" i="18" s="1"/>
  <c r="J1072" i="18" s="1"/>
  <c r="H1072" i="18"/>
  <c r="E1072" i="18" s="1"/>
  <c r="I1072" i="18"/>
  <c r="K1072" i="18"/>
  <c r="L1072" i="18"/>
  <c r="B1073" i="18"/>
  <c r="A1073" i="18" s="1"/>
  <c r="J1073" i="18" s="1"/>
  <c r="H1073" i="18"/>
  <c r="D1073" i="18" s="1"/>
  <c r="I1073" i="18"/>
  <c r="K1073" i="18"/>
  <c r="L1073" i="18"/>
  <c r="B1074" i="18"/>
  <c r="A1074" i="18" s="1"/>
  <c r="J1074" i="18" s="1"/>
  <c r="H1074" i="18"/>
  <c r="I1074" i="18"/>
  <c r="K1074" i="18"/>
  <c r="L1074" i="18"/>
  <c r="B1075" i="18"/>
  <c r="A1075" i="18" s="1"/>
  <c r="J1075" i="18" s="1"/>
  <c r="H1075" i="18"/>
  <c r="I1075" i="18"/>
  <c r="K1075" i="18"/>
  <c r="L1075" i="18"/>
  <c r="B1076" i="18"/>
  <c r="A1076" i="18" s="1"/>
  <c r="J1076" i="18" s="1"/>
  <c r="H1076" i="18"/>
  <c r="D1076" i="18" s="1"/>
  <c r="I1076" i="18"/>
  <c r="K1076" i="18"/>
  <c r="L1076" i="18"/>
  <c r="B1077" i="18"/>
  <c r="A1077" i="18" s="1"/>
  <c r="J1077" i="18" s="1"/>
  <c r="H1077" i="18"/>
  <c r="I1077" i="18"/>
  <c r="K1077" i="18"/>
  <c r="L1077" i="18"/>
  <c r="B1078" i="18"/>
  <c r="A1078" i="18" s="1"/>
  <c r="J1078" i="18" s="1"/>
  <c r="H1078" i="18"/>
  <c r="I1078" i="18"/>
  <c r="K1078" i="18"/>
  <c r="L1078" i="18"/>
  <c r="B1079" i="18"/>
  <c r="A1079" i="18" s="1"/>
  <c r="J1079" i="18" s="1"/>
  <c r="H1079" i="18"/>
  <c r="E1079" i="18" s="1"/>
  <c r="I1079" i="18"/>
  <c r="K1079" i="18"/>
  <c r="L1079" i="18"/>
  <c r="B1080" i="18"/>
  <c r="A1080" i="18" s="1"/>
  <c r="J1080" i="18" s="1"/>
  <c r="H1080" i="18"/>
  <c r="I1080" i="18"/>
  <c r="K1080" i="18"/>
  <c r="L1080" i="18"/>
  <c r="B1081" i="18"/>
  <c r="A1081" i="18" s="1"/>
  <c r="J1081" i="18" s="1"/>
  <c r="H1081" i="18"/>
  <c r="F1081" i="18" s="1"/>
  <c r="I1081" i="18"/>
  <c r="K1081" i="18"/>
  <c r="L1081" i="18"/>
  <c r="B1082" i="18"/>
  <c r="A1082" i="18" s="1"/>
  <c r="J1082" i="18" s="1"/>
  <c r="H1082" i="18"/>
  <c r="G1082" i="18" s="1"/>
  <c r="I1082" i="18"/>
  <c r="K1082" i="18"/>
  <c r="L1082" i="18"/>
  <c r="B1083" i="18"/>
  <c r="A1083" i="18" s="1"/>
  <c r="J1083" i="18" s="1"/>
  <c r="H1083" i="18"/>
  <c r="D1083" i="18" s="1"/>
  <c r="I1083" i="18"/>
  <c r="K1083" i="18"/>
  <c r="L1083" i="18"/>
  <c r="B1084" i="18"/>
  <c r="A1084" i="18" s="1"/>
  <c r="J1084" i="18" s="1"/>
  <c r="H1084" i="18"/>
  <c r="I1084" i="18"/>
  <c r="K1084" i="18"/>
  <c r="L1084" i="18"/>
  <c r="B1085" i="18"/>
  <c r="A1085" i="18" s="1"/>
  <c r="J1085" i="18" s="1"/>
  <c r="H1085" i="18"/>
  <c r="I1085" i="18"/>
  <c r="K1085" i="18"/>
  <c r="L1085" i="18"/>
  <c r="B1086" i="18"/>
  <c r="A1086" i="18" s="1"/>
  <c r="J1086" i="18" s="1"/>
  <c r="H1086" i="18"/>
  <c r="I1086" i="18"/>
  <c r="K1086" i="18"/>
  <c r="L1086" i="18"/>
  <c r="B1087" i="18"/>
  <c r="A1087" i="18" s="1"/>
  <c r="J1087" i="18" s="1"/>
  <c r="H1087" i="18"/>
  <c r="G1087" i="18" s="1"/>
  <c r="I1087" i="18"/>
  <c r="K1087" i="18"/>
  <c r="L1087" i="18"/>
  <c r="B1088" i="18"/>
  <c r="A1088" i="18" s="1"/>
  <c r="J1088" i="18" s="1"/>
  <c r="H1088" i="18"/>
  <c r="F1088" i="18" s="1"/>
  <c r="I1088" i="18"/>
  <c r="K1088" i="18"/>
  <c r="L1088" i="18"/>
  <c r="B1089" i="18"/>
  <c r="A1089" i="18" s="1"/>
  <c r="J1089" i="18" s="1"/>
  <c r="H1089" i="18"/>
  <c r="E1089" i="18" s="1"/>
  <c r="I1089" i="18"/>
  <c r="K1089" i="18"/>
  <c r="L1089" i="18"/>
  <c r="B1090" i="18"/>
  <c r="A1090" i="18" s="1"/>
  <c r="J1090" i="18" s="1"/>
  <c r="H1090" i="18"/>
  <c r="F1090" i="18" s="1"/>
  <c r="I1090" i="18"/>
  <c r="K1090" i="18"/>
  <c r="L1090" i="18"/>
  <c r="B1091" i="18"/>
  <c r="A1091" i="18" s="1"/>
  <c r="J1091" i="18" s="1"/>
  <c r="H1091" i="18"/>
  <c r="D1091" i="18" s="1"/>
  <c r="I1091" i="18"/>
  <c r="K1091" i="18"/>
  <c r="L1091" i="18"/>
  <c r="B1092" i="18"/>
  <c r="A1092" i="18" s="1"/>
  <c r="J1092" i="18" s="1"/>
  <c r="H1092" i="18"/>
  <c r="F1092" i="18" s="1"/>
  <c r="I1092" i="18"/>
  <c r="K1092" i="18"/>
  <c r="L1092" i="18"/>
  <c r="B1093" i="18"/>
  <c r="A1093" i="18" s="1"/>
  <c r="J1093" i="18" s="1"/>
  <c r="H1093" i="18"/>
  <c r="I1093" i="18"/>
  <c r="K1093" i="18"/>
  <c r="L1093" i="18"/>
  <c r="B1094" i="18"/>
  <c r="A1094" i="18" s="1"/>
  <c r="J1094" i="18" s="1"/>
  <c r="H1094" i="18"/>
  <c r="I1094" i="18"/>
  <c r="K1094" i="18"/>
  <c r="L1094" i="18"/>
  <c r="B1095" i="18"/>
  <c r="A1095" i="18" s="1"/>
  <c r="J1095" i="18" s="1"/>
  <c r="H1095" i="18"/>
  <c r="G1095" i="18" s="1"/>
  <c r="I1095" i="18"/>
  <c r="K1095" i="18"/>
  <c r="L1095" i="18"/>
  <c r="B1096" i="18"/>
  <c r="A1096" i="18" s="1"/>
  <c r="J1096" i="18" s="1"/>
  <c r="H1096" i="18"/>
  <c r="F1096" i="18" s="1"/>
  <c r="I1096" i="18"/>
  <c r="K1096" i="18"/>
  <c r="L1096" i="18"/>
  <c r="B1097" i="18"/>
  <c r="A1097" i="18" s="1"/>
  <c r="J1097" i="18" s="1"/>
  <c r="H1097" i="18"/>
  <c r="E1097" i="18" s="1"/>
  <c r="I1097" i="18"/>
  <c r="K1097" i="18"/>
  <c r="L1097" i="18"/>
  <c r="B1098" i="18"/>
  <c r="A1098" i="18" s="1"/>
  <c r="J1098" i="18" s="1"/>
  <c r="H1098" i="18"/>
  <c r="E1098" i="18" s="1"/>
  <c r="I1098" i="18"/>
  <c r="K1098" i="18"/>
  <c r="L1098" i="18"/>
  <c r="B1099" i="18"/>
  <c r="A1099" i="18" s="1"/>
  <c r="J1099" i="18" s="1"/>
  <c r="H1099" i="18"/>
  <c r="F1099" i="18" s="1"/>
  <c r="I1099" i="18"/>
  <c r="K1099" i="18"/>
  <c r="L1099" i="18"/>
  <c r="B1100" i="18"/>
  <c r="A1100" i="18" s="1"/>
  <c r="J1100" i="18" s="1"/>
  <c r="H1100" i="18"/>
  <c r="F1100" i="18" s="1"/>
  <c r="I1100" i="18"/>
  <c r="K1100" i="18"/>
  <c r="L1100" i="18"/>
  <c r="B1101" i="18"/>
  <c r="A1101" i="18" s="1"/>
  <c r="J1101" i="18" s="1"/>
  <c r="H1101" i="18"/>
  <c r="I1101" i="18"/>
  <c r="K1101" i="18"/>
  <c r="L1101" i="18"/>
  <c r="B1102" i="18"/>
  <c r="A1102" i="18" s="1"/>
  <c r="J1102" i="18" s="1"/>
  <c r="H1102" i="18"/>
  <c r="I1102" i="18"/>
  <c r="K1102" i="18"/>
  <c r="L1102" i="18"/>
  <c r="B1103" i="18"/>
  <c r="A1103" i="18" s="1"/>
  <c r="J1103" i="18" s="1"/>
  <c r="H1103" i="18"/>
  <c r="E1103" i="18" s="1"/>
  <c r="I1103" i="18"/>
  <c r="K1103" i="18"/>
  <c r="L1103" i="18"/>
  <c r="B1104" i="18"/>
  <c r="A1104" i="18" s="1"/>
  <c r="J1104" i="18" s="1"/>
  <c r="H1104" i="18"/>
  <c r="I1104" i="18"/>
  <c r="K1104" i="18"/>
  <c r="L1104" i="18"/>
  <c r="B1105" i="18"/>
  <c r="A1105" i="18" s="1"/>
  <c r="J1105" i="18" s="1"/>
  <c r="H1105" i="18"/>
  <c r="D1105" i="18" s="1"/>
  <c r="I1105" i="18"/>
  <c r="K1105" i="18"/>
  <c r="L1105" i="18"/>
  <c r="B1106" i="18"/>
  <c r="A1106" i="18" s="1"/>
  <c r="J1106" i="18" s="1"/>
  <c r="H1106" i="18"/>
  <c r="F1106" i="18" s="1"/>
  <c r="I1106" i="18"/>
  <c r="K1106" i="18"/>
  <c r="L1106" i="18"/>
  <c r="B1107" i="18"/>
  <c r="A1107" i="18" s="1"/>
  <c r="J1107" i="18" s="1"/>
  <c r="H1107" i="18"/>
  <c r="G1107" i="18" s="1"/>
  <c r="I1107" i="18"/>
  <c r="K1107" i="18"/>
  <c r="L1107" i="18"/>
  <c r="B1108" i="18"/>
  <c r="A1108" i="18" s="1"/>
  <c r="J1108" i="18" s="1"/>
  <c r="H1108" i="18"/>
  <c r="D1108" i="18" s="1"/>
  <c r="I1108" i="18"/>
  <c r="K1108" i="18"/>
  <c r="L1108" i="18"/>
  <c r="B1109" i="18"/>
  <c r="A1109" i="18" s="1"/>
  <c r="J1109" i="18" s="1"/>
  <c r="H1109" i="18"/>
  <c r="I1109" i="18"/>
  <c r="K1109" i="18"/>
  <c r="L1109" i="18"/>
  <c r="B1110" i="18"/>
  <c r="A1110" i="18" s="1"/>
  <c r="J1110" i="18" s="1"/>
  <c r="H1110" i="18"/>
  <c r="I1110" i="18"/>
  <c r="K1110" i="18"/>
  <c r="L1110" i="18"/>
  <c r="B1111" i="18"/>
  <c r="A1111" i="18" s="1"/>
  <c r="J1111" i="18" s="1"/>
  <c r="H1111" i="18"/>
  <c r="G1111" i="18" s="1"/>
  <c r="I1111" i="18"/>
  <c r="K1111" i="18"/>
  <c r="L1111" i="18"/>
  <c r="B1112" i="18"/>
  <c r="A1112" i="18" s="1"/>
  <c r="J1112" i="18" s="1"/>
  <c r="H1112" i="18"/>
  <c r="F1112" i="18" s="1"/>
  <c r="I1112" i="18"/>
  <c r="K1112" i="18"/>
  <c r="L1112" i="18"/>
  <c r="B1113" i="18"/>
  <c r="A1113" i="18" s="1"/>
  <c r="J1113" i="18" s="1"/>
  <c r="H1113" i="18"/>
  <c r="I1113" i="18"/>
  <c r="K1113" i="18"/>
  <c r="L1113" i="18"/>
  <c r="B1114" i="18"/>
  <c r="A1114" i="18" s="1"/>
  <c r="J1114" i="18" s="1"/>
  <c r="H1114" i="18"/>
  <c r="G1114" i="18" s="1"/>
  <c r="I1114" i="18"/>
  <c r="K1114" i="18"/>
  <c r="L1114" i="18"/>
  <c r="B1115" i="18"/>
  <c r="A1115" i="18" s="1"/>
  <c r="J1115" i="18" s="1"/>
  <c r="H1115" i="18"/>
  <c r="F1115" i="18" s="1"/>
  <c r="I1115" i="18"/>
  <c r="K1115" i="18"/>
  <c r="L1115" i="18"/>
  <c r="B1116" i="18"/>
  <c r="A1116" i="18" s="1"/>
  <c r="J1116" i="18" s="1"/>
  <c r="H1116" i="18"/>
  <c r="D1116" i="18" s="1"/>
  <c r="I1116" i="18"/>
  <c r="K1116" i="18"/>
  <c r="L1116" i="18"/>
  <c r="B1117" i="18"/>
  <c r="A1117" i="18" s="1"/>
  <c r="J1117" i="18" s="1"/>
  <c r="H1117" i="18"/>
  <c r="I1117" i="18"/>
  <c r="K1117" i="18"/>
  <c r="L1117" i="18"/>
  <c r="B1118" i="18"/>
  <c r="A1118" i="18" s="1"/>
  <c r="J1118" i="18" s="1"/>
  <c r="H1118" i="18"/>
  <c r="I1118" i="18"/>
  <c r="K1118" i="18"/>
  <c r="L1118" i="18"/>
  <c r="B1119" i="18"/>
  <c r="A1119" i="18" s="1"/>
  <c r="J1119" i="18" s="1"/>
  <c r="H1119" i="18"/>
  <c r="E1119" i="18" s="1"/>
  <c r="I1119" i="18"/>
  <c r="K1119" i="18"/>
  <c r="L1119" i="18"/>
  <c r="B1120" i="18"/>
  <c r="A1120" i="18" s="1"/>
  <c r="J1120" i="18" s="1"/>
  <c r="H1120" i="18"/>
  <c r="I1120" i="18"/>
  <c r="K1120" i="18"/>
  <c r="L1120" i="18"/>
  <c r="B1121" i="18"/>
  <c r="A1121" i="18" s="1"/>
  <c r="J1121" i="18" s="1"/>
  <c r="H1121" i="18"/>
  <c r="D1121" i="18" s="1"/>
  <c r="I1121" i="18"/>
  <c r="K1121" i="18"/>
  <c r="L1121" i="18"/>
  <c r="B1122" i="18"/>
  <c r="A1122" i="18" s="1"/>
  <c r="J1122" i="18" s="1"/>
  <c r="H1122" i="18"/>
  <c r="D1122" i="18" s="1"/>
  <c r="I1122" i="18"/>
  <c r="K1122" i="18"/>
  <c r="L1122" i="18"/>
  <c r="B1123" i="18"/>
  <c r="A1123" i="18" s="1"/>
  <c r="J1123" i="18" s="1"/>
  <c r="H1123" i="18"/>
  <c r="G1123" i="18" s="1"/>
  <c r="I1123" i="18"/>
  <c r="K1123" i="18"/>
  <c r="L1123" i="18"/>
  <c r="B1124" i="18"/>
  <c r="A1124" i="18" s="1"/>
  <c r="J1124" i="18" s="1"/>
  <c r="H1124" i="18"/>
  <c r="D1124" i="18" s="1"/>
  <c r="I1124" i="18"/>
  <c r="K1124" i="18"/>
  <c r="L1124" i="18"/>
  <c r="B1125" i="18"/>
  <c r="A1125" i="18" s="1"/>
  <c r="J1125" i="18" s="1"/>
  <c r="H1125" i="18"/>
  <c r="I1125" i="18"/>
  <c r="K1125" i="18"/>
  <c r="L1125" i="18"/>
  <c r="B1126" i="18"/>
  <c r="A1126" i="18" s="1"/>
  <c r="J1126" i="18" s="1"/>
  <c r="H1126" i="18"/>
  <c r="I1126" i="18"/>
  <c r="K1126" i="18"/>
  <c r="L1126" i="18"/>
  <c r="B1127" i="18"/>
  <c r="A1127" i="18" s="1"/>
  <c r="J1127" i="18" s="1"/>
  <c r="H1127" i="18"/>
  <c r="I1127" i="18"/>
  <c r="K1127" i="18"/>
  <c r="L1127" i="18"/>
  <c r="B1128" i="18"/>
  <c r="A1128" i="18" s="1"/>
  <c r="J1128" i="18" s="1"/>
  <c r="H1128" i="18"/>
  <c r="I1128" i="18"/>
  <c r="K1128" i="18"/>
  <c r="L1128" i="18"/>
  <c r="B1129" i="18"/>
  <c r="A1129" i="18" s="1"/>
  <c r="J1129" i="18" s="1"/>
  <c r="H1129" i="18"/>
  <c r="D1129" i="18" s="1"/>
  <c r="I1129" i="18"/>
  <c r="K1129" i="18"/>
  <c r="L1129" i="18"/>
  <c r="B1130" i="18"/>
  <c r="A1130" i="18" s="1"/>
  <c r="J1130" i="18" s="1"/>
  <c r="H1130" i="18"/>
  <c r="D1130" i="18" s="1"/>
  <c r="I1130" i="18"/>
  <c r="K1130" i="18"/>
  <c r="L1130" i="18"/>
  <c r="B1131" i="18"/>
  <c r="A1131" i="18" s="1"/>
  <c r="J1131" i="18" s="1"/>
  <c r="H1131" i="18"/>
  <c r="I1131" i="18"/>
  <c r="K1131" i="18"/>
  <c r="L1131" i="18"/>
  <c r="B1132" i="18"/>
  <c r="A1132" i="18" s="1"/>
  <c r="J1132" i="18" s="1"/>
  <c r="H1132" i="18"/>
  <c r="D1132" i="18" s="1"/>
  <c r="I1132" i="18"/>
  <c r="K1132" i="18"/>
  <c r="L1132" i="18"/>
  <c r="B1133" i="18"/>
  <c r="A1133" i="18" s="1"/>
  <c r="J1133" i="18" s="1"/>
  <c r="H1133" i="18"/>
  <c r="I1133" i="18"/>
  <c r="K1133" i="18"/>
  <c r="L1133" i="18"/>
  <c r="B1134" i="18"/>
  <c r="A1134" i="18" s="1"/>
  <c r="J1134" i="18" s="1"/>
  <c r="H1134" i="18"/>
  <c r="I1134" i="18"/>
  <c r="K1134" i="18"/>
  <c r="L1134" i="18"/>
  <c r="B1135" i="18"/>
  <c r="A1135" i="18" s="1"/>
  <c r="J1135" i="18" s="1"/>
  <c r="H1135" i="18"/>
  <c r="I1135" i="18"/>
  <c r="K1135" i="18"/>
  <c r="L1135" i="18"/>
  <c r="B1136" i="18"/>
  <c r="A1136" i="18" s="1"/>
  <c r="J1136" i="18" s="1"/>
  <c r="H1136" i="18"/>
  <c r="F1136" i="18" s="1"/>
  <c r="I1136" i="18"/>
  <c r="K1136" i="18"/>
  <c r="L1136" i="18"/>
  <c r="B1137" i="18"/>
  <c r="A1137" i="18" s="1"/>
  <c r="J1137" i="18" s="1"/>
  <c r="H1137" i="18"/>
  <c r="I1137" i="18"/>
  <c r="K1137" i="18"/>
  <c r="L1137" i="18"/>
  <c r="B1138" i="18"/>
  <c r="A1138" i="18" s="1"/>
  <c r="J1138" i="18" s="1"/>
  <c r="H1138" i="18"/>
  <c r="G1138" i="18" s="1"/>
  <c r="I1138" i="18"/>
  <c r="K1138" i="18"/>
  <c r="L1138" i="18"/>
  <c r="B1139" i="18"/>
  <c r="A1139" i="18" s="1"/>
  <c r="J1139" i="18" s="1"/>
  <c r="H1139" i="18"/>
  <c r="E1139" i="18" s="1"/>
  <c r="I1139" i="18"/>
  <c r="K1139" i="18"/>
  <c r="L1139" i="18"/>
  <c r="B1140" i="18"/>
  <c r="A1140" i="18" s="1"/>
  <c r="J1140" i="18" s="1"/>
  <c r="H1140" i="18"/>
  <c r="G1140" i="18" s="1"/>
  <c r="I1140" i="18"/>
  <c r="K1140" i="18"/>
  <c r="L1140" i="18"/>
  <c r="B1141" i="18"/>
  <c r="A1141" i="18" s="1"/>
  <c r="J1141" i="18" s="1"/>
  <c r="H1141" i="18"/>
  <c r="E1141" i="18" s="1"/>
  <c r="I1141" i="18"/>
  <c r="K1141" i="18"/>
  <c r="L1141" i="18"/>
  <c r="B1142" i="18"/>
  <c r="A1142" i="18" s="1"/>
  <c r="J1142" i="18" s="1"/>
  <c r="H1142" i="18"/>
  <c r="D1142" i="18" s="1"/>
  <c r="I1142" i="18"/>
  <c r="K1142" i="18"/>
  <c r="L1142" i="18"/>
  <c r="B1143" i="18"/>
  <c r="A1143" i="18" s="1"/>
  <c r="J1143" i="18" s="1"/>
  <c r="H1143" i="18"/>
  <c r="F1143" i="18" s="1"/>
  <c r="I1143" i="18"/>
  <c r="K1143" i="18"/>
  <c r="L1143" i="18"/>
  <c r="B1144" i="18"/>
  <c r="A1144" i="18" s="1"/>
  <c r="J1144" i="18" s="1"/>
  <c r="H1144" i="18"/>
  <c r="F1144" i="18" s="1"/>
  <c r="I1144" i="18"/>
  <c r="K1144" i="18"/>
  <c r="L1144" i="18"/>
  <c r="B1145" i="18"/>
  <c r="A1145" i="18" s="1"/>
  <c r="J1145" i="18" s="1"/>
  <c r="H1145" i="18"/>
  <c r="D1145" i="18" s="1"/>
  <c r="I1145" i="18"/>
  <c r="K1145" i="18"/>
  <c r="L1145" i="18"/>
  <c r="B1146" i="18"/>
  <c r="A1146" i="18" s="1"/>
  <c r="J1146" i="18" s="1"/>
  <c r="H1146" i="18"/>
  <c r="F1146" i="18" s="1"/>
  <c r="I1146" i="18"/>
  <c r="K1146" i="18"/>
  <c r="L1146" i="18"/>
  <c r="B1147" i="18"/>
  <c r="A1147" i="18" s="1"/>
  <c r="J1147" i="18" s="1"/>
  <c r="H1147" i="18"/>
  <c r="E1147" i="18" s="1"/>
  <c r="I1147" i="18"/>
  <c r="K1147" i="18"/>
  <c r="L1147" i="18"/>
  <c r="B1148" i="18"/>
  <c r="A1148" i="18" s="1"/>
  <c r="J1148" i="18" s="1"/>
  <c r="H1148" i="18"/>
  <c r="G1148" i="18" s="1"/>
  <c r="I1148" i="18"/>
  <c r="K1148" i="18"/>
  <c r="L1148" i="18"/>
  <c r="B1149" i="18"/>
  <c r="A1149" i="18" s="1"/>
  <c r="J1149" i="18" s="1"/>
  <c r="H1149" i="18"/>
  <c r="I1149" i="18"/>
  <c r="K1149" i="18"/>
  <c r="L1149" i="18"/>
  <c r="B1150" i="18"/>
  <c r="A1150" i="18" s="1"/>
  <c r="J1150" i="18" s="1"/>
  <c r="H1150" i="18"/>
  <c r="I1150" i="18"/>
  <c r="K1150" i="18"/>
  <c r="L1150" i="18"/>
  <c r="B1151" i="18"/>
  <c r="A1151" i="18" s="1"/>
  <c r="J1151" i="18" s="1"/>
  <c r="H1151" i="18"/>
  <c r="E1151" i="18" s="1"/>
  <c r="I1151" i="18"/>
  <c r="K1151" i="18"/>
  <c r="L1151" i="18"/>
  <c r="B1152" i="18"/>
  <c r="A1152" i="18" s="1"/>
  <c r="J1152" i="18" s="1"/>
  <c r="H1152" i="18"/>
  <c r="F1152" i="18" s="1"/>
  <c r="I1152" i="18"/>
  <c r="K1152" i="18"/>
  <c r="L1152" i="18"/>
  <c r="B1153" i="18"/>
  <c r="A1153" i="18" s="1"/>
  <c r="J1153" i="18" s="1"/>
  <c r="H1153" i="18"/>
  <c r="F1153" i="18" s="1"/>
  <c r="I1153" i="18"/>
  <c r="K1153" i="18"/>
  <c r="L1153" i="18"/>
  <c r="B1154" i="18"/>
  <c r="A1154" i="18" s="1"/>
  <c r="J1154" i="18" s="1"/>
  <c r="H1154" i="18"/>
  <c r="D1154" i="18" s="1"/>
  <c r="I1154" i="18"/>
  <c r="K1154" i="18"/>
  <c r="L1154" i="18"/>
  <c r="B1155" i="18"/>
  <c r="A1155" i="18" s="1"/>
  <c r="J1155" i="18" s="1"/>
  <c r="H1155" i="18"/>
  <c r="E1155" i="18" s="1"/>
  <c r="I1155" i="18"/>
  <c r="K1155" i="18"/>
  <c r="L1155" i="18"/>
  <c r="B1156" i="18"/>
  <c r="A1156" i="18" s="1"/>
  <c r="J1156" i="18" s="1"/>
  <c r="H1156" i="18"/>
  <c r="F1156" i="18" s="1"/>
  <c r="I1156" i="18"/>
  <c r="K1156" i="18"/>
  <c r="L1156" i="18"/>
  <c r="B1157" i="18"/>
  <c r="A1157" i="18" s="1"/>
  <c r="J1157" i="18" s="1"/>
  <c r="H1157" i="18"/>
  <c r="E1157" i="18" s="1"/>
  <c r="I1157" i="18"/>
  <c r="K1157" i="18"/>
  <c r="L1157" i="18"/>
  <c r="B1158" i="18"/>
  <c r="A1158" i="18" s="1"/>
  <c r="J1158" i="18" s="1"/>
  <c r="H1158" i="18"/>
  <c r="D1158" i="18" s="1"/>
  <c r="I1158" i="18"/>
  <c r="K1158" i="18"/>
  <c r="L1158" i="18"/>
  <c r="B1159" i="18"/>
  <c r="A1159" i="18" s="1"/>
  <c r="J1159" i="18" s="1"/>
  <c r="H1159" i="18"/>
  <c r="E1159" i="18" s="1"/>
  <c r="I1159" i="18"/>
  <c r="K1159" i="18"/>
  <c r="L1159" i="18"/>
  <c r="B1160" i="18"/>
  <c r="A1160" i="18" s="1"/>
  <c r="J1160" i="18" s="1"/>
  <c r="H1160" i="18"/>
  <c r="I1160" i="18"/>
  <c r="K1160" i="18"/>
  <c r="L1160" i="18"/>
  <c r="B1161" i="18"/>
  <c r="A1161" i="18" s="1"/>
  <c r="J1161" i="18" s="1"/>
  <c r="H1161" i="18"/>
  <c r="D1161" i="18" s="1"/>
  <c r="I1161" i="18"/>
  <c r="K1161" i="18"/>
  <c r="L1161" i="18"/>
  <c r="B1162" i="18"/>
  <c r="A1162" i="18" s="1"/>
  <c r="J1162" i="18" s="1"/>
  <c r="H1162" i="18"/>
  <c r="F1162" i="18" s="1"/>
  <c r="I1162" i="18"/>
  <c r="K1162" i="18"/>
  <c r="L1162" i="18"/>
  <c r="B1163" i="18"/>
  <c r="A1163" i="18" s="1"/>
  <c r="J1163" i="18" s="1"/>
  <c r="H1163" i="18"/>
  <c r="I1163" i="18"/>
  <c r="K1163" i="18"/>
  <c r="L1163" i="18"/>
  <c r="B1164" i="18"/>
  <c r="A1164" i="18" s="1"/>
  <c r="J1164" i="18" s="1"/>
  <c r="H1164" i="18"/>
  <c r="I1164" i="18"/>
  <c r="K1164" i="18"/>
  <c r="L1164" i="18"/>
  <c r="B1165" i="18"/>
  <c r="A1165" i="18" s="1"/>
  <c r="J1165" i="18" s="1"/>
  <c r="H1165" i="18"/>
  <c r="I1165" i="18"/>
  <c r="K1165" i="18"/>
  <c r="L1165" i="18"/>
  <c r="B1166" i="18"/>
  <c r="A1166" i="18" s="1"/>
  <c r="J1166" i="18" s="1"/>
  <c r="H1166" i="18"/>
  <c r="F1166" i="18" s="1"/>
  <c r="I1166" i="18"/>
  <c r="K1166" i="18"/>
  <c r="L1166" i="18"/>
  <c r="B1167" i="18"/>
  <c r="A1167" i="18" s="1"/>
  <c r="J1167" i="18" s="1"/>
  <c r="H1167" i="18"/>
  <c r="F1167" i="18" s="1"/>
  <c r="I1167" i="18"/>
  <c r="K1167" i="18"/>
  <c r="L1167" i="18"/>
  <c r="B1168" i="18"/>
  <c r="A1168" i="18" s="1"/>
  <c r="J1168" i="18" s="1"/>
  <c r="H1168" i="18"/>
  <c r="F1168" i="18" s="1"/>
  <c r="I1168" i="18"/>
  <c r="K1168" i="18"/>
  <c r="L1168" i="18"/>
  <c r="B1169" i="18"/>
  <c r="A1169" i="18" s="1"/>
  <c r="J1169" i="18" s="1"/>
  <c r="H1169" i="18"/>
  <c r="D1169" i="18" s="1"/>
  <c r="I1169" i="18"/>
  <c r="K1169" i="18"/>
  <c r="L1169" i="18"/>
  <c r="B1170" i="18"/>
  <c r="A1170" i="18" s="1"/>
  <c r="J1170" i="18" s="1"/>
  <c r="H1170" i="18"/>
  <c r="F1170" i="18" s="1"/>
  <c r="I1170" i="18"/>
  <c r="K1170" i="18"/>
  <c r="L1170" i="18"/>
  <c r="B1171" i="18"/>
  <c r="A1171" i="18" s="1"/>
  <c r="J1171" i="18" s="1"/>
  <c r="H1171" i="18"/>
  <c r="I1171" i="18"/>
  <c r="K1171" i="18"/>
  <c r="L1171" i="18"/>
  <c r="B1172" i="18"/>
  <c r="A1172" i="18" s="1"/>
  <c r="J1172" i="18" s="1"/>
  <c r="H1172" i="18"/>
  <c r="G1172" i="18" s="1"/>
  <c r="I1172" i="18"/>
  <c r="K1172" i="18"/>
  <c r="L1172" i="18"/>
  <c r="B1173" i="18"/>
  <c r="A1173" i="18" s="1"/>
  <c r="J1173" i="18" s="1"/>
  <c r="H1173" i="18"/>
  <c r="I1173" i="18"/>
  <c r="K1173" i="18"/>
  <c r="L1173" i="18"/>
  <c r="B1174" i="18"/>
  <c r="A1174" i="18" s="1"/>
  <c r="J1174" i="18" s="1"/>
  <c r="H1174" i="18"/>
  <c r="D1174" i="18" s="1"/>
  <c r="I1174" i="18"/>
  <c r="K1174" i="18"/>
  <c r="L1174" i="18"/>
  <c r="B1175" i="18"/>
  <c r="A1175" i="18" s="1"/>
  <c r="J1175" i="18" s="1"/>
  <c r="H1175" i="18"/>
  <c r="I1175" i="18"/>
  <c r="K1175" i="18"/>
  <c r="L1175" i="18"/>
  <c r="B1176" i="18"/>
  <c r="A1176" i="18" s="1"/>
  <c r="J1176" i="18" s="1"/>
  <c r="H1176" i="18"/>
  <c r="G1176" i="18" s="1"/>
  <c r="I1176" i="18"/>
  <c r="K1176" i="18"/>
  <c r="L1176" i="18"/>
  <c r="B1177" i="18"/>
  <c r="A1177" i="18" s="1"/>
  <c r="J1177" i="18" s="1"/>
  <c r="H1177" i="18"/>
  <c r="E1177" i="18" s="1"/>
  <c r="I1177" i="18"/>
  <c r="K1177" i="18"/>
  <c r="L1177" i="18"/>
  <c r="B1178" i="18"/>
  <c r="A1178" i="18" s="1"/>
  <c r="J1178" i="18" s="1"/>
  <c r="H1178" i="18"/>
  <c r="F1178" i="18" s="1"/>
  <c r="I1178" i="18"/>
  <c r="K1178" i="18"/>
  <c r="L1178" i="18"/>
  <c r="B1179" i="18"/>
  <c r="A1179" i="18" s="1"/>
  <c r="J1179" i="18" s="1"/>
  <c r="H1179" i="18"/>
  <c r="I1179" i="18"/>
  <c r="K1179" i="18"/>
  <c r="L1179" i="18"/>
  <c r="B1180" i="18"/>
  <c r="A1180" i="18" s="1"/>
  <c r="J1180" i="18" s="1"/>
  <c r="H1180" i="18"/>
  <c r="G1180" i="18" s="1"/>
  <c r="I1180" i="18"/>
  <c r="K1180" i="18"/>
  <c r="L1180" i="18"/>
  <c r="B1181" i="18"/>
  <c r="A1181" i="18" s="1"/>
  <c r="J1181" i="18" s="1"/>
  <c r="H1181" i="18"/>
  <c r="E1181" i="18" s="1"/>
  <c r="I1181" i="18"/>
  <c r="K1181" i="18"/>
  <c r="L1181" i="18"/>
  <c r="B1182" i="18"/>
  <c r="A1182" i="18" s="1"/>
  <c r="J1182" i="18" s="1"/>
  <c r="H1182" i="18"/>
  <c r="D1182" i="18" s="1"/>
  <c r="I1182" i="18"/>
  <c r="K1182" i="18"/>
  <c r="L1182" i="18"/>
  <c r="B1183" i="18"/>
  <c r="A1183" i="18" s="1"/>
  <c r="J1183" i="18" s="1"/>
  <c r="H1183" i="18"/>
  <c r="F1183" i="18" s="1"/>
  <c r="I1183" i="18"/>
  <c r="K1183" i="18"/>
  <c r="L1183" i="18"/>
  <c r="B1184" i="18"/>
  <c r="A1184" i="18" s="1"/>
  <c r="J1184" i="18" s="1"/>
  <c r="H1184" i="18"/>
  <c r="I1184" i="18"/>
  <c r="K1184" i="18"/>
  <c r="L1184" i="18"/>
  <c r="B1185" i="18"/>
  <c r="A1185" i="18" s="1"/>
  <c r="J1185" i="18" s="1"/>
  <c r="H1185" i="18"/>
  <c r="D1185" i="18" s="1"/>
  <c r="I1185" i="18"/>
  <c r="K1185" i="18"/>
  <c r="L1185" i="18"/>
  <c r="B1186" i="18"/>
  <c r="A1186" i="18" s="1"/>
  <c r="J1186" i="18" s="1"/>
  <c r="H1186" i="18"/>
  <c r="F1186" i="18" s="1"/>
  <c r="I1186" i="18"/>
  <c r="K1186" i="18"/>
  <c r="L1186" i="18"/>
  <c r="B1187" i="18"/>
  <c r="A1187" i="18" s="1"/>
  <c r="J1187" i="18" s="1"/>
  <c r="H1187" i="18"/>
  <c r="F1187" i="18" s="1"/>
  <c r="I1187" i="18"/>
  <c r="K1187" i="18"/>
  <c r="L1187" i="18"/>
  <c r="B1188" i="18"/>
  <c r="A1188" i="18" s="1"/>
  <c r="J1188" i="18" s="1"/>
  <c r="H1188" i="18"/>
  <c r="E1188" i="18" s="1"/>
  <c r="I1188" i="18"/>
  <c r="K1188" i="18"/>
  <c r="L1188" i="18"/>
  <c r="B1189" i="18"/>
  <c r="A1189" i="18" s="1"/>
  <c r="J1189" i="18" s="1"/>
  <c r="H1189" i="18"/>
  <c r="E1189" i="18" s="1"/>
  <c r="I1189" i="18"/>
  <c r="K1189" i="18"/>
  <c r="L1189" i="18"/>
  <c r="B1190" i="18"/>
  <c r="A1190" i="18" s="1"/>
  <c r="J1190" i="18" s="1"/>
  <c r="H1190" i="18"/>
  <c r="D1190" i="18" s="1"/>
  <c r="I1190" i="18"/>
  <c r="K1190" i="18"/>
  <c r="L1190" i="18"/>
  <c r="B1191" i="18"/>
  <c r="A1191" i="18" s="1"/>
  <c r="J1191" i="18" s="1"/>
  <c r="H1191" i="18"/>
  <c r="E1191" i="18" s="1"/>
  <c r="I1191" i="18"/>
  <c r="K1191" i="18"/>
  <c r="L1191" i="18"/>
  <c r="B1192" i="18"/>
  <c r="A1192" i="18" s="1"/>
  <c r="J1192" i="18" s="1"/>
  <c r="H1192" i="18"/>
  <c r="F1192" i="18" s="1"/>
  <c r="I1192" i="18"/>
  <c r="K1192" i="18"/>
  <c r="L1192" i="18"/>
  <c r="B1193" i="18"/>
  <c r="A1193" i="18" s="1"/>
  <c r="J1193" i="18" s="1"/>
  <c r="H1193" i="18"/>
  <c r="F1193" i="18" s="1"/>
  <c r="I1193" i="18"/>
  <c r="K1193" i="18"/>
  <c r="L1193" i="18"/>
  <c r="B1194" i="18"/>
  <c r="A1194" i="18" s="1"/>
  <c r="J1194" i="18" s="1"/>
  <c r="H1194" i="18"/>
  <c r="D1194" i="18" s="1"/>
  <c r="I1194" i="18"/>
  <c r="K1194" i="18"/>
  <c r="L1194" i="18"/>
  <c r="B1195" i="18"/>
  <c r="A1195" i="18" s="1"/>
  <c r="J1195" i="18" s="1"/>
  <c r="H1195" i="18"/>
  <c r="E1195" i="18" s="1"/>
  <c r="I1195" i="18"/>
  <c r="K1195" i="18"/>
  <c r="L1195" i="18"/>
  <c r="B1196" i="18"/>
  <c r="A1196" i="18" s="1"/>
  <c r="J1196" i="18" s="1"/>
  <c r="H1196" i="18"/>
  <c r="I1196" i="18"/>
  <c r="K1196" i="18"/>
  <c r="L1196" i="18"/>
  <c r="B1197" i="18"/>
  <c r="A1197" i="18" s="1"/>
  <c r="J1197" i="18" s="1"/>
  <c r="H1197" i="18"/>
  <c r="E1197" i="18" s="1"/>
  <c r="I1197" i="18"/>
  <c r="K1197" i="18"/>
  <c r="L1197" i="18"/>
  <c r="B1198" i="18"/>
  <c r="A1198" i="18" s="1"/>
  <c r="J1198" i="18" s="1"/>
  <c r="H1198" i="18"/>
  <c r="D1198" i="18" s="1"/>
  <c r="I1198" i="18"/>
  <c r="K1198" i="18"/>
  <c r="L1198" i="18"/>
  <c r="B1199" i="18"/>
  <c r="A1199" i="18" s="1"/>
  <c r="J1199" i="18" s="1"/>
  <c r="H1199" i="18"/>
  <c r="I1199" i="18"/>
  <c r="K1199" i="18"/>
  <c r="L1199" i="18"/>
  <c r="B1200" i="18"/>
  <c r="A1200" i="18" s="1"/>
  <c r="J1200" i="18" s="1"/>
  <c r="H1200" i="18"/>
  <c r="F1200" i="18" s="1"/>
  <c r="I1200" i="18"/>
  <c r="K1200" i="18"/>
  <c r="L1200" i="18"/>
  <c r="B1201" i="18"/>
  <c r="A1201" i="18" s="1"/>
  <c r="J1201" i="18" s="1"/>
  <c r="H1201" i="18"/>
  <c r="E1201" i="18" s="1"/>
  <c r="I1201" i="18"/>
  <c r="K1201" i="18"/>
  <c r="L1201" i="18"/>
  <c r="B1202" i="18"/>
  <c r="A1202" i="18" s="1"/>
  <c r="J1202" i="18" s="1"/>
  <c r="H1202" i="18"/>
  <c r="F1202" i="18" s="1"/>
  <c r="I1202" i="18"/>
  <c r="K1202" i="18"/>
  <c r="L1202" i="18"/>
  <c r="B1203" i="18"/>
  <c r="A1203" i="18" s="1"/>
  <c r="J1203" i="18" s="1"/>
  <c r="H1203" i="18"/>
  <c r="I1203" i="18"/>
  <c r="K1203" i="18"/>
  <c r="L1203" i="18"/>
  <c r="B1204" i="18"/>
  <c r="A1204" i="18" s="1"/>
  <c r="J1204" i="18" s="1"/>
  <c r="H1204" i="18"/>
  <c r="G1204" i="18" s="1"/>
  <c r="I1204" i="18"/>
  <c r="K1204" i="18"/>
  <c r="L1204" i="18"/>
  <c r="B1205" i="18"/>
  <c r="A1205" i="18" s="1"/>
  <c r="J1205" i="18" s="1"/>
  <c r="H1205" i="18"/>
  <c r="E1205" i="18" s="1"/>
  <c r="I1205" i="18"/>
  <c r="K1205" i="18"/>
  <c r="L1205" i="18"/>
  <c r="B1206" i="18"/>
  <c r="A1206" i="18" s="1"/>
  <c r="J1206" i="18" s="1"/>
  <c r="H1206" i="18"/>
  <c r="D1206" i="18" s="1"/>
  <c r="I1206" i="18"/>
  <c r="K1206" i="18"/>
  <c r="L1206" i="18"/>
  <c r="B1207" i="18"/>
  <c r="A1207" i="18" s="1"/>
  <c r="J1207" i="18" s="1"/>
  <c r="H1207" i="18"/>
  <c r="F1207" i="18" s="1"/>
  <c r="I1207" i="18"/>
  <c r="K1207" i="18"/>
  <c r="L1207" i="18"/>
  <c r="B1208" i="18"/>
  <c r="A1208" i="18" s="1"/>
  <c r="J1208" i="18" s="1"/>
  <c r="H1208" i="18"/>
  <c r="F1208" i="18" s="1"/>
  <c r="I1208" i="18"/>
  <c r="K1208" i="18"/>
  <c r="L1208" i="18"/>
  <c r="B1209" i="18"/>
  <c r="A1209" i="18" s="1"/>
  <c r="J1209" i="18" s="1"/>
  <c r="H1209" i="18"/>
  <c r="G1209" i="18" s="1"/>
  <c r="I1209" i="18"/>
  <c r="K1209" i="18"/>
  <c r="L1209" i="18"/>
  <c r="B1210" i="18"/>
  <c r="A1210" i="18" s="1"/>
  <c r="J1210" i="18" s="1"/>
  <c r="H1210" i="18"/>
  <c r="E1210" i="18" s="1"/>
  <c r="I1210" i="18"/>
  <c r="K1210" i="18"/>
  <c r="L1210" i="18"/>
  <c r="B1211" i="18"/>
  <c r="A1211" i="18" s="1"/>
  <c r="J1211" i="18" s="1"/>
  <c r="H1211" i="18"/>
  <c r="E1211" i="18" s="1"/>
  <c r="I1211" i="18"/>
  <c r="K1211" i="18"/>
  <c r="L1211" i="18"/>
  <c r="B1212" i="18"/>
  <c r="A1212" i="18" s="1"/>
  <c r="J1212" i="18" s="1"/>
  <c r="H1212" i="18"/>
  <c r="G1212" i="18" s="1"/>
  <c r="I1212" i="18"/>
  <c r="K1212" i="18"/>
  <c r="L1212" i="18"/>
  <c r="B1213" i="18"/>
  <c r="A1213" i="18" s="1"/>
  <c r="J1213" i="18" s="1"/>
  <c r="H1213" i="18"/>
  <c r="I1213" i="18"/>
  <c r="K1213" i="18"/>
  <c r="L1213" i="18"/>
  <c r="B1214" i="18"/>
  <c r="A1214" i="18" s="1"/>
  <c r="J1214" i="18" s="1"/>
  <c r="H1214" i="18"/>
  <c r="I1214" i="18"/>
  <c r="K1214" i="18"/>
  <c r="L1214" i="18"/>
  <c r="B1215" i="18"/>
  <c r="A1215" i="18" s="1"/>
  <c r="J1215" i="18" s="1"/>
  <c r="H1215" i="18"/>
  <c r="F1215" i="18" s="1"/>
  <c r="I1215" i="18"/>
  <c r="K1215" i="18"/>
  <c r="L1215" i="18"/>
  <c r="B1216" i="18"/>
  <c r="A1216" i="18" s="1"/>
  <c r="J1216" i="18" s="1"/>
  <c r="H1216" i="18"/>
  <c r="F1216" i="18" s="1"/>
  <c r="I1216" i="18"/>
  <c r="K1216" i="18"/>
  <c r="L1216" i="18"/>
  <c r="B1217" i="18"/>
  <c r="A1217" i="18" s="1"/>
  <c r="J1217" i="18" s="1"/>
  <c r="H1217" i="18"/>
  <c r="F1217" i="18" s="1"/>
  <c r="I1217" i="18"/>
  <c r="K1217" i="18"/>
  <c r="L1217" i="18"/>
  <c r="B1218" i="18"/>
  <c r="A1218" i="18" s="1"/>
  <c r="J1218" i="18" s="1"/>
  <c r="H1218" i="18"/>
  <c r="E1218" i="18" s="1"/>
  <c r="I1218" i="18"/>
  <c r="K1218" i="18"/>
  <c r="L1218" i="18"/>
  <c r="B1219" i="18"/>
  <c r="A1219" i="18" s="1"/>
  <c r="J1219" i="18" s="1"/>
  <c r="H1219" i="18"/>
  <c r="E1219" i="18" s="1"/>
  <c r="I1219" i="18"/>
  <c r="K1219" i="18"/>
  <c r="L1219" i="18"/>
  <c r="B1220" i="18"/>
  <c r="A1220" i="18" s="1"/>
  <c r="J1220" i="18" s="1"/>
  <c r="H1220" i="18"/>
  <c r="G1220" i="18" s="1"/>
  <c r="I1220" i="18"/>
  <c r="K1220" i="18"/>
  <c r="L1220" i="18"/>
  <c r="B1221" i="18"/>
  <c r="A1221" i="18" s="1"/>
  <c r="J1221" i="18" s="1"/>
  <c r="H1221" i="18"/>
  <c r="F1221" i="18" s="1"/>
  <c r="I1221" i="18"/>
  <c r="K1221" i="18"/>
  <c r="L1221" i="18"/>
  <c r="B1222" i="18"/>
  <c r="A1222" i="18" s="1"/>
  <c r="J1222" i="18" s="1"/>
  <c r="H1222" i="18"/>
  <c r="D1222" i="18" s="1"/>
  <c r="I1222" i="18"/>
  <c r="K1222" i="18"/>
  <c r="L1222" i="18"/>
  <c r="B1223" i="18"/>
  <c r="A1223" i="18" s="1"/>
  <c r="J1223" i="18" s="1"/>
  <c r="H1223" i="18"/>
  <c r="F1223" i="18" s="1"/>
  <c r="I1223" i="18"/>
  <c r="K1223" i="18"/>
  <c r="L1223" i="18"/>
  <c r="B1224" i="18"/>
  <c r="A1224" i="18" s="1"/>
  <c r="J1224" i="18" s="1"/>
  <c r="H1224" i="18"/>
  <c r="I1224" i="18"/>
  <c r="K1224" i="18"/>
  <c r="L1224" i="18"/>
  <c r="B1225" i="18"/>
  <c r="A1225" i="18" s="1"/>
  <c r="J1225" i="18" s="1"/>
  <c r="H1225" i="18"/>
  <c r="E1225" i="18" s="1"/>
  <c r="I1225" i="18"/>
  <c r="K1225" i="18"/>
  <c r="L1225" i="18"/>
  <c r="B1226" i="18"/>
  <c r="A1226" i="18" s="1"/>
  <c r="J1226" i="18" s="1"/>
  <c r="H1226" i="18"/>
  <c r="E1226" i="18" s="1"/>
  <c r="I1226" i="18"/>
  <c r="K1226" i="18"/>
  <c r="L1226" i="18"/>
  <c r="B1227" i="18"/>
  <c r="A1227" i="18" s="1"/>
  <c r="J1227" i="18" s="1"/>
  <c r="H1227" i="18"/>
  <c r="E1227" i="18" s="1"/>
  <c r="I1227" i="18"/>
  <c r="K1227" i="18"/>
  <c r="L1227" i="18"/>
  <c r="B1228" i="18"/>
  <c r="A1228" i="18" s="1"/>
  <c r="J1228" i="18" s="1"/>
  <c r="H1228" i="18"/>
  <c r="G1228" i="18" s="1"/>
  <c r="I1228" i="18"/>
  <c r="K1228" i="18"/>
  <c r="L1228" i="18"/>
  <c r="B1229" i="18"/>
  <c r="A1229" i="18" s="1"/>
  <c r="J1229" i="18" s="1"/>
  <c r="H1229" i="18"/>
  <c r="I1229" i="18"/>
  <c r="K1229" i="18"/>
  <c r="L1229" i="18"/>
  <c r="B1230" i="18"/>
  <c r="A1230" i="18" s="1"/>
  <c r="J1230" i="18" s="1"/>
  <c r="H1230" i="18"/>
  <c r="I1230" i="18"/>
  <c r="K1230" i="18"/>
  <c r="L1230" i="18"/>
  <c r="B1231" i="18"/>
  <c r="A1231" i="18" s="1"/>
  <c r="J1231" i="18" s="1"/>
  <c r="H1231" i="18"/>
  <c r="F1231" i="18" s="1"/>
  <c r="I1231" i="18"/>
  <c r="K1231" i="18"/>
  <c r="L1231" i="18"/>
  <c r="B1232" i="18"/>
  <c r="A1232" i="18" s="1"/>
  <c r="J1232" i="18" s="1"/>
  <c r="H1232" i="18"/>
  <c r="F1232" i="18" s="1"/>
  <c r="I1232" i="18"/>
  <c r="K1232" i="18"/>
  <c r="L1232" i="18"/>
  <c r="B1233" i="18"/>
  <c r="A1233" i="18" s="1"/>
  <c r="J1233" i="18" s="1"/>
  <c r="H1233" i="18"/>
  <c r="F1233" i="18" s="1"/>
  <c r="I1233" i="18"/>
  <c r="K1233" i="18"/>
  <c r="L1233" i="18"/>
  <c r="B1234" i="18"/>
  <c r="A1234" i="18" s="1"/>
  <c r="J1234" i="18" s="1"/>
  <c r="H1234" i="18"/>
  <c r="E1234" i="18" s="1"/>
  <c r="I1234" i="18"/>
  <c r="K1234" i="18"/>
  <c r="L1234" i="18"/>
  <c r="B1235" i="18"/>
  <c r="A1235" i="18" s="1"/>
  <c r="J1235" i="18" s="1"/>
  <c r="H1235" i="18"/>
  <c r="E1235" i="18" s="1"/>
  <c r="I1235" i="18"/>
  <c r="K1235" i="18"/>
  <c r="L1235" i="18"/>
  <c r="B1236" i="18"/>
  <c r="A1236" i="18" s="1"/>
  <c r="J1236" i="18" s="1"/>
  <c r="H1236" i="18"/>
  <c r="G1236" i="18" s="1"/>
  <c r="I1236" i="18"/>
  <c r="K1236" i="18"/>
  <c r="L1236" i="18"/>
  <c r="B1237" i="18"/>
  <c r="A1237" i="18" s="1"/>
  <c r="J1237" i="18" s="1"/>
  <c r="H1237" i="18"/>
  <c r="E1237" i="18" s="1"/>
  <c r="I1237" i="18"/>
  <c r="K1237" i="18"/>
  <c r="L1237" i="18"/>
  <c r="B1238" i="18"/>
  <c r="A1238" i="18" s="1"/>
  <c r="J1238" i="18" s="1"/>
  <c r="H1238" i="18"/>
  <c r="D1238" i="18" s="1"/>
  <c r="I1238" i="18"/>
  <c r="K1238" i="18"/>
  <c r="L1238" i="18"/>
  <c r="B1239" i="18"/>
  <c r="A1239" i="18" s="1"/>
  <c r="J1239" i="18" s="1"/>
  <c r="H1239" i="18"/>
  <c r="F1239" i="18" s="1"/>
  <c r="I1239" i="18"/>
  <c r="K1239" i="18"/>
  <c r="L1239" i="18"/>
  <c r="B1240" i="18"/>
  <c r="A1240" i="18" s="1"/>
  <c r="J1240" i="18" s="1"/>
  <c r="H1240" i="18"/>
  <c r="I1240" i="18"/>
  <c r="K1240" i="18"/>
  <c r="L1240" i="18"/>
  <c r="B1241" i="18"/>
  <c r="A1241" i="18" s="1"/>
  <c r="J1241" i="18" s="1"/>
  <c r="H1241" i="18"/>
  <c r="E1241" i="18" s="1"/>
  <c r="I1241" i="18"/>
  <c r="K1241" i="18"/>
  <c r="L1241" i="18"/>
  <c r="B1242" i="18"/>
  <c r="A1242" i="18" s="1"/>
  <c r="J1242" i="18" s="1"/>
  <c r="H1242" i="18"/>
  <c r="E1242" i="18" s="1"/>
  <c r="I1242" i="18"/>
  <c r="K1242" i="18"/>
  <c r="L1242" i="18"/>
  <c r="B1243" i="18"/>
  <c r="A1243" i="18" s="1"/>
  <c r="J1243" i="18" s="1"/>
  <c r="H1243" i="18"/>
  <c r="E1243" i="18" s="1"/>
  <c r="I1243" i="18"/>
  <c r="K1243" i="18"/>
  <c r="L1243" i="18"/>
  <c r="B1244" i="18"/>
  <c r="A1244" i="18" s="1"/>
  <c r="J1244" i="18" s="1"/>
  <c r="H1244" i="18"/>
  <c r="G1244" i="18" s="1"/>
  <c r="I1244" i="18"/>
  <c r="K1244" i="18"/>
  <c r="L1244" i="18"/>
  <c r="B1245" i="18"/>
  <c r="A1245" i="18" s="1"/>
  <c r="J1245" i="18" s="1"/>
  <c r="H1245" i="18"/>
  <c r="I1245" i="18"/>
  <c r="K1245" i="18"/>
  <c r="L1245" i="18"/>
  <c r="B1246" i="18"/>
  <c r="A1246" i="18" s="1"/>
  <c r="J1246" i="18" s="1"/>
  <c r="H1246" i="18"/>
  <c r="I1246" i="18"/>
  <c r="K1246" i="18"/>
  <c r="L1246" i="18"/>
  <c r="B1247" i="18"/>
  <c r="A1247" i="18" s="1"/>
  <c r="J1247" i="18" s="1"/>
  <c r="H1247" i="18"/>
  <c r="F1247" i="18" s="1"/>
  <c r="I1247" i="18"/>
  <c r="K1247" i="18"/>
  <c r="L1247" i="18"/>
  <c r="B1248" i="18"/>
  <c r="A1248" i="18" s="1"/>
  <c r="J1248" i="18" s="1"/>
  <c r="H1248" i="18"/>
  <c r="F1248" i="18" s="1"/>
  <c r="I1248" i="18"/>
  <c r="K1248" i="18"/>
  <c r="L1248" i="18"/>
  <c r="B1249" i="18"/>
  <c r="A1249" i="18" s="1"/>
  <c r="J1249" i="18" s="1"/>
  <c r="H1249" i="18"/>
  <c r="F1249" i="18" s="1"/>
  <c r="I1249" i="18"/>
  <c r="K1249" i="18"/>
  <c r="L1249" i="18"/>
  <c r="B1250" i="18"/>
  <c r="A1250" i="18" s="1"/>
  <c r="J1250" i="18" s="1"/>
  <c r="H1250" i="18"/>
  <c r="E1250" i="18" s="1"/>
  <c r="I1250" i="18"/>
  <c r="K1250" i="18"/>
  <c r="L1250" i="18"/>
  <c r="B1251" i="18"/>
  <c r="A1251" i="18" s="1"/>
  <c r="J1251" i="18" s="1"/>
  <c r="H1251" i="18"/>
  <c r="E1251" i="18" s="1"/>
  <c r="I1251" i="18"/>
  <c r="K1251" i="18"/>
  <c r="L1251" i="18"/>
  <c r="B1252" i="18"/>
  <c r="A1252" i="18" s="1"/>
  <c r="J1252" i="18" s="1"/>
  <c r="H1252" i="18"/>
  <c r="G1252" i="18" s="1"/>
  <c r="I1252" i="18"/>
  <c r="K1252" i="18"/>
  <c r="L1252" i="18"/>
  <c r="B1253" i="18"/>
  <c r="A1253" i="18" s="1"/>
  <c r="J1253" i="18" s="1"/>
  <c r="H1253" i="18"/>
  <c r="D1253" i="18" s="1"/>
  <c r="I1253" i="18"/>
  <c r="K1253" i="18"/>
  <c r="L1253" i="18"/>
  <c r="B1254" i="18"/>
  <c r="A1254" i="18" s="1"/>
  <c r="J1254" i="18" s="1"/>
  <c r="H1254" i="18"/>
  <c r="D1254" i="18" s="1"/>
  <c r="I1254" i="18"/>
  <c r="K1254" i="18"/>
  <c r="L1254" i="18"/>
  <c r="B1255" i="18"/>
  <c r="A1255" i="18" s="1"/>
  <c r="J1255" i="18" s="1"/>
  <c r="H1255" i="18"/>
  <c r="G1255" i="18" s="1"/>
  <c r="I1255" i="18"/>
  <c r="K1255" i="18"/>
  <c r="L1255" i="18"/>
  <c r="B1256" i="18"/>
  <c r="A1256" i="18" s="1"/>
  <c r="J1256" i="18" s="1"/>
  <c r="H1256" i="18"/>
  <c r="E1256" i="18" s="1"/>
  <c r="I1256" i="18"/>
  <c r="K1256" i="18"/>
  <c r="L1256" i="18"/>
  <c r="B1257" i="18"/>
  <c r="A1257" i="18" s="1"/>
  <c r="J1257" i="18" s="1"/>
  <c r="H1257" i="18"/>
  <c r="E1257" i="18" s="1"/>
  <c r="I1257" i="18"/>
  <c r="K1257" i="18"/>
  <c r="L1257" i="18"/>
  <c r="B1258" i="18"/>
  <c r="A1258" i="18" s="1"/>
  <c r="J1258" i="18" s="1"/>
  <c r="H1258" i="18"/>
  <c r="F1258" i="18" s="1"/>
  <c r="I1258" i="18"/>
  <c r="K1258" i="18"/>
  <c r="L1258" i="18"/>
  <c r="B1259" i="18"/>
  <c r="A1259" i="18" s="1"/>
  <c r="J1259" i="18" s="1"/>
  <c r="H1259" i="18"/>
  <c r="I1259" i="18"/>
  <c r="K1259" i="18"/>
  <c r="L1259" i="18"/>
  <c r="B1260" i="18"/>
  <c r="A1260" i="18" s="1"/>
  <c r="J1260" i="18" s="1"/>
  <c r="H1260" i="18"/>
  <c r="D1260" i="18" s="1"/>
  <c r="I1260" i="18"/>
  <c r="K1260" i="18"/>
  <c r="L1260" i="18"/>
  <c r="B1261" i="18"/>
  <c r="A1261" i="18" s="1"/>
  <c r="J1261" i="18" s="1"/>
  <c r="H1261" i="18"/>
  <c r="D1261" i="18" s="1"/>
  <c r="I1261" i="18"/>
  <c r="K1261" i="18"/>
  <c r="L1261" i="18"/>
  <c r="B1262" i="18"/>
  <c r="A1262" i="18" s="1"/>
  <c r="J1262" i="18" s="1"/>
  <c r="H1262" i="18"/>
  <c r="D1262" i="18" s="1"/>
  <c r="I1262" i="18"/>
  <c r="K1262" i="18"/>
  <c r="L1262" i="18"/>
  <c r="B1263" i="18"/>
  <c r="A1263" i="18" s="1"/>
  <c r="J1263" i="18" s="1"/>
  <c r="H1263" i="18"/>
  <c r="G1263" i="18" s="1"/>
  <c r="I1263" i="18"/>
  <c r="K1263" i="18"/>
  <c r="L1263" i="18"/>
  <c r="B1264" i="18"/>
  <c r="A1264" i="18" s="1"/>
  <c r="J1264" i="18" s="1"/>
  <c r="H1264" i="18"/>
  <c r="F1264" i="18" s="1"/>
  <c r="I1264" i="18"/>
  <c r="K1264" i="18"/>
  <c r="L1264" i="18"/>
  <c r="B1265" i="18"/>
  <c r="A1265" i="18" s="1"/>
  <c r="J1265" i="18" s="1"/>
  <c r="H1265" i="18"/>
  <c r="E1265" i="18" s="1"/>
  <c r="I1265" i="18"/>
  <c r="K1265" i="18"/>
  <c r="L1265" i="18"/>
  <c r="B1266" i="18"/>
  <c r="A1266" i="18" s="1"/>
  <c r="J1266" i="18" s="1"/>
  <c r="H1266" i="18"/>
  <c r="F1266" i="18" s="1"/>
  <c r="I1266" i="18"/>
  <c r="K1266" i="18"/>
  <c r="L1266" i="18"/>
  <c r="B1267" i="18"/>
  <c r="A1267" i="18" s="1"/>
  <c r="J1267" i="18" s="1"/>
  <c r="H1267" i="18"/>
  <c r="I1267" i="18"/>
  <c r="K1267" i="18"/>
  <c r="L1267" i="18"/>
  <c r="B1268" i="18"/>
  <c r="A1268" i="18" s="1"/>
  <c r="J1268" i="18" s="1"/>
  <c r="H1268" i="18"/>
  <c r="D1268" i="18" s="1"/>
  <c r="I1268" i="18"/>
  <c r="K1268" i="18"/>
  <c r="L1268" i="18"/>
  <c r="B1269" i="18"/>
  <c r="A1269" i="18" s="1"/>
  <c r="J1269" i="18" s="1"/>
  <c r="H1269" i="18"/>
  <c r="D1269" i="18" s="1"/>
  <c r="I1269" i="18"/>
  <c r="K1269" i="18"/>
  <c r="L1269" i="18"/>
  <c r="B1270" i="18"/>
  <c r="A1270" i="18" s="1"/>
  <c r="J1270" i="18" s="1"/>
  <c r="H1270" i="18"/>
  <c r="D1270" i="18" s="1"/>
  <c r="I1270" i="18"/>
  <c r="K1270" i="18"/>
  <c r="L1270" i="18"/>
  <c r="B1271" i="18"/>
  <c r="A1271" i="18" s="1"/>
  <c r="J1271" i="18" s="1"/>
  <c r="H1271" i="18"/>
  <c r="G1271" i="18" s="1"/>
  <c r="I1271" i="18"/>
  <c r="K1271" i="18"/>
  <c r="L1271" i="18"/>
  <c r="B1272" i="18"/>
  <c r="A1272" i="18" s="1"/>
  <c r="J1272" i="18" s="1"/>
  <c r="H1272" i="18"/>
  <c r="D1272" i="18" s="1"/>
  <c r="I1272" i="18"/>
  <c r="K1272" i="18"/>
  <c r="L1272" i="18"/>
  <c r="B1273" i="18"/>
  <c r="A1273" i="18" s="1"/>
  <c r="J1273" i="18" s="1"/>
  <c r="H1273" i="18"/>
  <c r="E1273" i="18" s="1"/>
  <c r="I1273" i="18"/>
  <c r="K1273" i="18"/>
  <c r="L1273" i="18"/>
  <c r="B1274" i="18"/>
  <c r="A1274" i="18" s="1"/>
  <c r="J1274" i="18" s="1"/>
  <c r="H1274" i="18"/>
  <c r="F1274" i="18" s="1"/>
  <c r="I1274" i="18"/>
  <c r="K1274" i="18"/>
  <c r="L1274" i="18"/>
  <c r="B1275" i="18"/>
  <c r="A1275" i="18" s="1"/>
  <c r="J1275" i="18" s="1"/>
  <c r="H1275" i="18"/>
  <c r="I1275" i="18"/>
  <c r="K1275" i="18"/>
  <c r="L1275" i="18"/>
  <c r="B1276" i="18"/>
  <c r="A1276" i="18" s="1"/>
  <c r="J1276" i="18" s="1"/>
  <c r="H1276" i="18"/>
  <c r="D1276" i="18" s="1"/>
  <c r="I1276" i="18"/>
  <c r="K1276" i="18"/>
  <c r="L1276" i="18"/>
  <c r="B1277" i="18"/>
  <c r="A1277" i="18" s="1"/>
  <c r="J1277" i="18" s="1"/>
  <c r="H1277" i="18"/>
  <c r="D1277" i="18" s="1"/>
  <c r="I1277" i="18"/>
  <c r="K1277" i="18"/>
  <c r="L1277" i="18"/>
  <c r="B1278" i="18"/>
  <c r="A1278" i="18" s="1"/>
  <c r="J1278" i="18" s="1"/>
  <c r="H1278" i="18"/>
  <c r="D1278" i="18" s="1"/>
  <c r="I1278" i="18"/>
  <c r="K1278" i="18"/>
  <c r="L1278" i="18"/>
  <c r="B1279" i="18"/>
  <c r="A1279" i="18" s="1"/>
  <c r="J1279" i="18" s="1"/>
  <c r="H1279" i="18"/>
  <c r="G1279" i="18" s="1"/>
  <c r="I1279" i="18"/>
  <c r="K1279" i="18"/>
  <c r="L1279" i="18"/>
  <c r="B1280" i="18"/>
  <c r="A1280" i="18" s="1"/>
  <c r="J1280" i="18" s="1"/>
  <c r="H1280" i="18"/>
  <c r="E1280" i="18" s="1"/>
  <c r="I1280" i="18"/>
  <c r="K1280" i="18"/>
  <c r="L1280" i="18"/>
  <c r="B1281" i="18"/>
  <c r="A1281" i="18" s="1"/>
  <c r="J1281" i="18" s="1"/>
  <c r="H1281" i="18"/>
  <c r="E1281" i="18" s="1"/>
  <c r="I1281" i="18"/>
  <c r="K1281" i="18"/>
  <c r="L1281" i="18"/>
  <c r="B1282" i="18"/>
  <c r="A1282" i="18" s="1"/>
  <c r="J1282" i="18" s="1"/>
  <c r="H1282" i="18"/>
  <c r="F1282" i="18" s="1"/>
  <c r="I1282" i="18"/>
  <c r="K1282" i="18"/>
  <c r="L1282" i="18"/>
  <c r="B1283" i="18"/>
  <c r="A1283" i="18" s="1"/>
  <c r="J1283" i="18" s="1"/>
  <c r="H1283" i="18"/>
  <c r="I1283" i="18"/>
  <c r="K1283" i="18"/>
  <c r="L1283" i="18"/>
  <c r="B1284" i="18"/>
  <c r="A1284" i="18" s="1"/>
  <c r="J1284" i="18" s="1"/>
  <c r="H1284" i="18"/>
  <c r="D1284" i="18" s="1"/>
  <c r="I1284" i="18"/>
  <c r="K1284" i="18"/>
  <c r="L1284" i="18"/>
  <c r="B1285" i="18"/>
  <c r="A1285" i="18" s="1"/>
  <c r="J1285" i="18" s="1"/>
  <c r="H1285" i="18"/>
  <c r="D1285" i="18" s="1"/>
  <c r="I1285" i="18"/>
  <c r="K1285" i="18"/>
  <c r="L1285" i="18"/>
  <c r="B1286" i="18"/>
  <c r="A1286" i="18" s="1"/>
  <c r="J1286" i="18" s="1"/>
  <c r="H1286" i="18"/>
  <c r="D1286" i="18" s="1"/>
  <c r="I1286" i="18"/>
  <c r="K1286" i="18"/>
  <c r="L1286" i="18"/>
  <c r="B1287" i="18"/>
  <c r="A1287" i="18" s="1"/>
  <c r="J1287" i="18" s="1"/>
  <c r="H1287" i="18"/>
  <c r="G1287" i="18" s="1"/>
  <c r="I1287" i="18"/>
  <c r="K1287" i="18"/>
  <c r="L1287" i="18"/>
  <c r="B1288" i="18"/>
  <c r="A1288" i="18" s="1"/>
  <c r="J1288" i="18" s="1"/>
  <c r="H1288" i="18"/>
  <c r="D1288" i="18" s="1"/>
  <c r="I1288" i="18"/>
  <c r="K1288" i="18"/>
  <c r="L1288" i="18"/>
  <c r="B1289" i="18"/>
  <c r="A1289" i="18" s="1"/>
  <c r="J1289" i="18" s="1"/>
  <c r="H1289" i="18"/>
  <c r="E1289" i="18" s="1"/>
  <c r="I1289" i="18"/>
  <c r="K1289" i="18"/>
  <c r="L1289" i="18"/>
  <c r="B1290" i="18"/>
  <c r="A1290" i="18" s="1"/>
  <c r="J1290" i="18" s="1"/>
  <c r="H1290" i="18"/>
  <c r="F1290" i="18" s="1"/>
  <c r="I1290" i="18"/>
  <c r="K1290" i="18"/>
  <c r="L1290" i="18"/>
  <c r="B1291" i="18"/>
  <c r="A1291" i="18" s="1"/>
  <c r="J1291" i="18" s="1"/>
  <c r="H1291" i="18"/>
  <c r="I1291" i="18"/>
  <c r="K1291" i="18"/>
  <c r="L1291" i="18"/>
  <c r="B1292" i="18"/>
  <c r="A1292" i="18" s="1"/>
  <c r="J1292" i="18" s="1"/>
  <c r="H1292" i="18"/>
  <c r="D1292" i="18" s="1"/>
  <c r="I1292" i="18"/>
  <c r="K1292" i="18"/>
  <c r="L1292" i="18"/>
  <c r="B1293" i="18"/>
  <c r="A1293" i="18" s="1"/>
  <c r="J1293" i="18" s="1"/>
  <c r="H1293" i="18"/>
  <c r="D1293" i="18" s="1"/>
  <c r="I1293" i="18"/>
  <c r="K1293" i="18"/>
  <c r="L1293" i="18"/>
  <c r="B1294" i="18"/>
  <c r="A1294" i="18" s="1"/>
  <c r="J1294" i="18" s="1"/>
  <c r="H1294" i="18"/>
  <c r="D1294" i="18" s="1"/>
  <c r="I1294" i="18"/>
  <c r="K1294" i="18"/>
  <c r="L1294" i="18"/>
  <c r="B1295" i="18"/>
  <c r="A1295" i="18" s="1"/>
  <c r="J1295" i="18" s="1"/>
  <c r="H1295" i="18"/>
  <c r="G1295" i="18" s="1"/>
  <c r="I1295" i="18"/>
  <c r="K1295" i="18"/>
  <c r="L1295" i="18"/>
  <c r="B1296" i="18"/>
  <c r="A1296" i="18" s="1"/>
  <c r="J1296" i="18" s="1"/>
  <c r="H1296" i="18"/>
  <c r="G1296" i="18" s="1"/>
  <c r="I1296" i="18"/>
  <c r="K1296" i="18"/>
  <c r="L1296" i="18"/>
  <c r="B1297" i="18"/>
  <c r="A1297" i="18" s="1"/>
  <c r="J1297" i="18" s="1"/>
  <c r="H1297" i="18"/>
  <c r="E1297" i="18" s="1"/>
  <c r="I1297" i="18"/>
  <c r="K1297" i="18"/>
  <c r="L1297" i="18"/>
  <c r="B1298" i="18"/>
  <c r="A1298" i="18" s="1"/>
  <c r="J1298" i="18" s="1"/>
  <c r="H1298" i="18"/>
  <c r="F1298" i="18" s="1"/>
  <c r="I1298" i="18"/>
  <c r="K1298" i="18"/>
  <c r="L1298" i="18"/>
  <c r="B1299" i="18"/>
  <c r="A1299" i="18" s="1"/>
  <c r="J1299" i="18" s="1"/>
  <c r="H1299" i="18"/>
  <c r="I1299" i="18"/>
  <c r="K1299" i="18"/>
  <c r="L1299" i="18"/>
  <c r="B1300" i="18"/>
  <c r="A1300" i="18" s="1"/>
  <c r="J1300" i="18" s="1"/>
  <c r="H1300" i="18"/>
  <c r="D1300" i="18" s="1"/>
  <c r="I1300" i="18"/>
  <c r="K1300" i="18"/>
  <c r="L1300" i="18"/>
  <c r="B1301" i="18"/>
  <c r="A1301" i="18" s="1"/>
  <c r="J1301" i="18" s="1"/>
  <c r="H1301" i="18"/>
  <c r="D1301" i="18" s="1"/>
  <c r="I1301" i="18"/>
  <c r="K1301" i="18"/>
  <c r="L1301" i="18"/>
  <c r="B1302" i="18"/>
  <c r="A1302" i="18" s="1"/>
  <c r="J1302" i="18" s="1"/>
  <c r="H1302" i="18"/>
  <c r="D1302" i="18" s="1"/>
  <c r="I1302" i="18"/>
  <c r="K1302" i="18"/>
  <c r="L1302" i="18"/>
  <c r="B1303" i="18"/>
  <c r="A1303" i="18" s="1"/>
  <c r="J1303" i="18" s="1"/>
  <c r="H1303" i="18"/>
  <c r="G1303" i="18" s="1"/>
  <c r="I1303" i="18"/>
  <c r="K1303" i="18"/>
  <c r="L1303" i="18"/>
  <c r="B1304" i="18"/>
  <c r="A1304" i="18" s="1"/>
  <c r="J1304" i="18" s="1"/>
  <c r="H1304" i="18"/>
  <c r="D1304" i="18" s="1"/>
  <c r="I1304" i="18"/>
  <c r="K1304" i="18"/>
  <c r="L1304" i="18"/>
  <c r="B1305" i="18"/>
  <c r="A1305" i="18" s="1"/>
  <c r="J1305" i="18" s="1"/>
  <c r="H1305" i="18"/>
  <c r="E1305" i="18" s="1"/>
  <c r="I1305" i="18"/>
  <c r="K1305" i="18"/>
  <c r="L1305" i="18"/>
  <c r="B1306" i="18"/>
  <c r="A1306" i="18" s="1"/>
  <c r="J1306" i="18" s="1"/>
  <c r="H1306" i="18"/>
  <c r="F1306" i="18" s="1"/>
  <c r="I1306" i="18"/>
  <c r="K1306" i="18"/>
  <c r="L1306" i="18"/>
  <c r="B1307" i="18"/>
  <c r="A1307" i="18" s="1"/>
  <c r="J1307" i="18" s="1"/>
  <c r="H1307" i="18"/>
  <c r="I1307" i="18"/>
  <c r="K1307" i="18"/>
  <c r="L1307" i="18"/>
  <c r="B1308" i="18"/>
  <c r="A1308" i="18" s="1"/>
  <c r="J1308" i="18" s="1"/>
  <c r="H1308" i="18"/>
  <c r="D1308" i="18" s="1"/>
  <c r="I1308" i="18"/>
  <c r="K1308" i="18"/>
  <c r="L1308" i="18"/>
  <c r="B1309" i="18"/>
  <c r="A1309" i="18" s="1"/>
  <c r="J1309" i="18" s="1"/>
  <c r="H1309" i="18"/>
  <c r="D1309" i="18" s="1"/>
  <c r="I1309" i="18"/>
  <c r="K1309" i="18"/>
  <c r="L1309" i="18"/>
  <c r="B1310" i="18"/>
  <c r="A1310" i="18" s="1"/>
  <c r="J1310" i="18" s="1"/>
  <c r="H1310" i="18"/>
  <c r="D1310" i="18" s="1"/>
  <c r="I1310" i="18"/>
  <c r="K1310" i="18"/>
  <c r="L1310" i="18"/>
  <c r="B1311" i="18"/>
  <c r="A1311" i="18" s="1"/>
  <c r="J1311" i="18" s="1"/>
  <c r="H1311" i="18"/>
  <c r="G1311" i="18" s="1"/>
  <c r="I1311" i="18"/>
  <c r="K1311" i="18"/>
  <c r="L1311" i="18"/>
  <c r="B1312" i="18"/>
  <c r="A1312" i="18" s="1"/>
  <c r="J1312" i="18" s="1"/>
  <c r="H1312" i="18"/>
  <c r="D1312" i="18" s="1"/>
  <c r="I1312" i="18"/>
  <c r="K1312" i="18"/>
  <c r="L1312" i="18"/>
  <c r="B1313" i="18"/>
  <c r="A1313" i="18" s="1"/>
  <c r="J1313" i="18" s="1"/>
  <c r="H1313" i="18"/>
  <c r="E1313" i="18" s="1"/>
  <c r="I1313" i="18"/>
  <c r="K1313" i="18"/>
  <c r="L1313" i="18"/>
  <c r="B1314" i="18"/>
  <c r="A1314" i="18" s="1"/>
  <c r="J1314" i="18" s="1"/>
  <c r="H1314" i="18"/>
  <c r="F1314" i="18" s="1"/>
  <c r="I1314" i="18"/>
  <c r="K1314" i="18"/>
  <c r="L1314" i="18"/>
  <c r="B1315" i="18"/>
  <c r="A1315" i="18" s="1"/>
  <c r="J1315" i="18" s="1"/>
  <c r="H1315" i="18"/>
  <c r="I1315" i="18"/>
  <c r="K1315" i="18"/>
  <c r="L1315" i="18"/>
  <c r="B1316" i="18"/>
  <c r="A1316" i="18" s="1"/>
  <c r="J1316" i="18" s="1"/>
  <c r="H1316" i="18"/>
  <c r="D1316" i="18" s="1"/>
  <c r="I1316" i="18"/>
  <c r="K1316" i="18"/>
  <c r="L1316" i="18"/>
  <c r="B1317" i="18"/>
  <c r="A1317" i="18" s="1"/>
  <c r="J1317" i="18" s="1"/>
  <c r="H1317" i="18"/>
  <c r="D1317" i="18" s="1"/>
  <c r="I1317" i="18"/>
  <c r="K1317" i="18"/>
  <c r="L1317" i="18"/>
  <c r="B1318" i="18"/>
  <c r="A1318" i="18" s="1"/>
  <c r="J1318" i="18" s="1"/>
  <c r="H1318" i="18"/>
  <c r="D1318" i="18" s="1"/>
  <c r="I1318" i="18"/>
  <c r="K1318" i="18"/>
  <c r="L1318" i="18"/>
  <c r="B1319" i="18"/>
  <c r="A1319" i="18" s="1"/>
  <c r="J1319" i="18" s="1"/>
  <c r="H1319" i="18"/>
  <c r="G1319" i="18" s="1"/>
  <c r="I1319" i="18"/>
  <c r="K1319" i="18"/>
  <c r="L1319" i="18"/>
  <c r="B1320" i="18"/>
  <c r="A1320" i="18" s="1"/>
  <c r="J1320" i="18" s="1"/>
  <c r="H1320" i="18"/>
  <c r="E1320" i="18" s="1"/>
  <c r="I1320" i="18"/>
  <c r="K1320" i="18"/>
  <c r="L1320" i="18"/>
  <c r="B1321" i="18"/>
  <c r="A1321" i="18" s="1"/>
  <c r="J1321" i="18" s="1"/>
  <c r="H1321" i="18"/>
  <c r="E1321" i="18" s="1"/>
  <c r="I1321" i="18"/>
  <c r="K1321" i="18"/>
  <c r="L1321" i="18"/>
  <c r="B1322" i="18"/>
  <c r="A1322" i="18" s="1"/>
  <c r="J1322" i="18" s="1"/>
  <c r="H1322" i="18"/>
  <c r="F1322" i="18" s="1"/>
  <c r="I1322" i="18"/>
  <c r="K1322" i="18"/>
  <c r="L1322" i="18"/>
  <c r="B1323" i="18"/>
  <c r="A1323" i="18" s="1"/>
  <c r="J1323" i="18" s="1"/>
  <c r="H1323" i="18"/>
  <c r="I1323" i="18"/>
  <c r="K1323" i="18"/>
  <c r="L1323" i="18"/>
  <c r="B1324" i="18"/>
  <c r="A1324" i="18" s="1"/>
  <c r="J1324" i="18" s="1"/>
  <c r="H1324" i="18"/>
  <c r="D1324" i="18" s="1"/>
  <c r="I1324" i="18"/>
  <c r="K1324" i="18"/>
  <c r="L1324" i="18"/>
  <c r="B1325" i="18"/>
  <c r="A1325" i="18" s="1"/>
  <c r="J1325" i="18" s="1"/>
  <c r="H1325" i="18"/>
  <c r="D1325" i="18" s="1"/>
  <c r="I1325" i="18"/>
  <c r="K1325" i="18"/>
  <c r="L1325" i="18"/>
  <c r="B1326" i="18"/>
  <c r="A1326" i="18" s="1"/>
  <c r="J1326" i="18" s="1"/>
  <c r="H1326" i="18"/>
  <c r="D1326" i="18" s="1"/>
  <c r="I1326" i="18"/>
  <c r="K1326" i="18"/>
  <c r="L1326" i="18"/>
  <c r="B1327" i="18"/>
  <c r="A1327" i="18" s="1"/>
  <c r="J1327" i="18" s="1"/>
  <c r="H1327" i="18"/>
  <c r="G1327" i="18" s="1"/>
  <c r="I1327" i="18"/>
  <c r="K1327" i="18"/>
  <c r="L1327" i="18"/>
  <c r="D590" i="18" l="1"/>
  <c r="G858" i="18"/>
  <c r="E767" i="18"/>
  <c r="F317" i="18"/>
  <c r="D258" i="18"/>
  <c r="E1200" i="18"/>
  <c r="F611" i="18"/>
  <c r="E509" i="18"/>
  <c r="F487" i="18"/>
  <c r="D106" i="18"/>
  <c r="E493" i="18"/>
  <c r="G1129" i="18"/>
  <c r="F1038" i="18"/>
  <c r="D839" i="18"/>
  <c r="D726" i="18"/>
  <c r="E360" i="18"/>
  <c r="G338" i="18"/>
  <c r="D127" i="18"/>
  <c r="D1306" i="18"/>
  <c r="F1129" i="18"/>
  <c r="G1090" i="18"/>
  <c r="F780" i="18"/>
  <c r="F763" i="18"/>
  <c r="G715" i="18"/>
  <c r="D655" i="18"/>
  <c r="D366" i="18"/>
  <c r="G344" i="18"/>
  <c r="E243" i="18"/>
  <c r="E1129" i="18"/>
  <c r="E445" i="18"/>
  <c r="G319" i="18"/>
  <c r="F207" i="18"/>
  <c r="F136" i="18"/>
  <c r="F893" i="18"/>
  <c r="G857" i="18"/>
  <c r="G747" i="18"/>
  <c r="G667" i="18"/>
  <c r="F857" i="18"/>
  <c r="F747" i="18"/>
  <c r="E470" i="18"/>
  <c r="D238" i="18"/>
  <c r="G235" i="18"/>
  <c r="E183" i="18"/>
  <c r="G1206" i="18"/>
  <c r="F1108" i="18"/>
  <c r="F1064" i="18"/>
  <c r="F858" i="18"/>
  <c r="E747" i="18"/>
  <c r="E662" i="18"/>
  <c r="G219" i="18"/>
  <c r="F897" i="18"/>
  <c r="D844" i="18"/>
  <c r="D493" i="18"/>
  <c r="D487" i="18"/>
  <c r="F392" i="18"/>
  <c r="E337" i="18"/>
  <c r="E239" i="18"/>
  <c r="E1306" i="18"/>
  <c r="F1206" i="18"/>
  <c r="F825" i="18"/>
  <c r="D733" i="18"/>
  <c r="D656" i="18"/>
  <c r="D644" i="18"/>
  <c r="G638" i="18"/>
  <c r="F566" i="18"/>
  <c r="G560" i="18"/>
  <c r="D479" i="18"/>
  <c r="D344" i="18"/>
  <c r="E323" i="18"/>
  <c r="D297" i="18"/>
  <c r="D278" i="18"/>
  <c r="D275" i="18"/>
  <c r="F235" i="18"/>
  <c r="F638" i="18"/>
  <c r="E566" i="18"/>
  <c r="E1182" i="18"/>
  <c r="F942" i="18"/>
  <c r="E869" i="18"/>
  <c r="E725" i="18"/>
  <c r="E707" i="18"/>
  <c r="D525" i="18"/>
  <c r="E444" i="18"/>
  <c r="G339" i="18"/>
  <c r="G306" i="18"/>
  <c r="F127" i="18"/>
  <c r="E106" i="18"/>
  <c r="E75" i="18"/>
  <c r="G360" i="18"/>
  <c r="F339" i="18"/>
  <c r="F321" i="18"/>
  <c r="D273" i="18"/>
  <c r="E1169" i="18"/>
  <c r="E159" i="18"/>
  <c r="E121" i="18"/>
  <c r="G118" i="18"/>
  <c r="G76" i="18"/>
  <c r="D990" i="18"/>
  <c r="D858" i="18"/>
  <c r="E857" i="18"/>
  <c r="G691" i="18"/>
  <c r="D606" i="18"/>
  <c r="D401" i="18"/>
  <c r="E384" i="18"/>
  <c r="G352" i="18"/>
  <c r="E328" i="18"/>
  <c r="F131" i="18"/>
  <c r="D118" i="18"/>
  <c r="E21" i="18"/>
  <c r="D384" i="18"/>
  <c r="F122" i="18"/>
  <c r="F13" i="18"/>
  <c r="F1177" i="18"/>
  <c r="G1154" i="18"/>
  <c r="F1089" i="18"/>
  <c r="G1088" i="18"/>
  <c r="F1039" i="18"/>
  <c r="F1018" i="18"/>
  <c r="G968" i="18"/>
  <c r="G902" i="18"/>
  <c r="F853" i="18"/>
  <c r="F755" i="18"/>
  <c r="G745" i="18"/>
  <c r="D662" i="18"/>
  <c r="D611" i="18"/>
  <c r="E608" i="18"/>
  <c r="E513" i="18"/>
  <c r="E510" i="18"/>
  <c r="D485" i="18"/>
  <c r="F482" i="18"/>
  <c r="E424" i="18"/>
  <c r="F404" i="18"/>
  <c r="G368" i="18"/>
  <c r="F360" i="18"/>
  <c r="F324" i="18"/>
  <c r="G320" i="18"/>
  <c r="D315" i="18"/>
  <c r="D306" i="18"/>
  <c r="F234" i="18"/>
  <c r="F214" i="18"/>
  <c r="F211" i="18"/>
  <c r="D207" i="18"/>
  <c r="F167" i="18"/>
  <c r="G117" i="18"/>
  <c r="E47" i="18"/>
  <c r="D44" i="18"/>
  <c r="D21" i="18"/>
  <c r="D1177" i="18"/>
  <c r="E1039" i="18"/>
  <c r="D902" i="18"/>
  <c r="E755" i="18"/>
  <c r="D608" i="18"/>
  <c r="E482" i="18"/>
  <c r="E368" i="18"/>
  <c r="F320" i="18"/>
  <c r="E234" i="18"/>
  <c r="E211" i="18"/>
  <c r="E167" i="18"/>
  <c r="D117" i="18"/>
  <c r="E544" i="18"/>
  <c r="E486" i="18"/>
  <c r="D454" i="18"/>
  <c r="E405" i="18"/>
  <c r="D368" i="18"/>
  <c r="D328" i="18"/>
  <c r="E321" i="18"/>
  <c r="G317" i="18"/>
  <c r="G258" i="18"/>
  <c r="G239" i="18"/>
  <c r="D167" i="18"/>
  <c r="G125" i="18"/>
  <c r="G13" i="18"/>
  <c r="G1313" i="18"/>
  <c r="D1192" i="18"/>
  <c r="D1152" i="18"/>
  <c r="G1055" i="18"/>
  <c r="G811" i="18"/>
  <c r="D786" i="18"/>
  <c r="E726" i="18"/>
  <c r="G1257" i="18"/>
  <c r="D1226" i="18"/>
  <c r="G606" i="18"/>
  <c r="D591" i="18"/>
  <c r="E508" i="18"/>
  <c r="F494" i="18"/>
  <c r="E440" i="18"/>
  <c r="F362" i="18"/>
  <c r="E317" i="18"/>
  <c r="D290" i="18"/>
  <c r="D249" i="18"/>
  <c r="G209" i="18"/>
  <c r="D191" i="18"/>
  <c r="D86" i="18"/>
  <c r="E80" i="18"/>
  <c r="E13" i="18"/>
  <c r="F1313" i="18"/>
  <c r="D1313" i="18"/>
  <c r="F1272" i="18"/>
  <c r="E1249" i="18"/>
  <c r="E1167" i="18"/>
  <c r="E1144" i="18"/>
  <c r="F1121" i="18"/>
  <c r="G1112" i="18"/>
  <c r="G1103" i="18"/>
  <c r="D1100" i="18"/>
  <c r="D1041" i="18"/>
  <c r="E1005" i="18"/>
  <c r="F1002" i="18"/>
  <c r="D940" i="18"/>
  <c r="E934" i="18"/>
  <c r="D763" i="18"/>
  <c r="E693" i="18"/>
  <c r="F655" i="18"/>
  <c r="D616" i="18"/>
  <c r="F606" i="18"/>
  <c r="F522" i="18"/>
  <c r="E494" i="18"/>
  <c r="D440" i="18"/>
  <c r="G343" i="18"/>
  <c r="E339" i="18"/>
  <c r="G291" i="18"/>
  <c r="F282" i="18"/>
  <c r="F250" i="18"/>
  <c r="G192" i="18"/>
  <c r="D1271" i="18"/>
  <c r="F1055" i="18"/>
  <c r="E1272" i="18"/>
  <c r="D1167" i="18"/>
  <c r="E1136" i="18"/>
  <c r="G1079" i="18"/>
  <c r="F1076" i="18"/>
  <c r="G976" i="18"/>
  <c r="D773" i="18"/>
  <c r="G767" i="18"/>
  <c r="F714" i="18"/>
  <c r="E655" i="18"/>
  <c r="E343" i="18"/>
  <c r="F291" i="18"/>
  <c r="F192" i="18"/>
  <c r="F765" i="18"/>
  <c r="D765" i="18"/>
  <c r="G765" i="18"/>
  <c r="F1319" i="18"/>
  <c r="E1268" i="18"/>
  <c r="G1185" i="18"/>
  <c r="G1178" i="18"/>
  <c r="D1303" i="18"/>
  <c r="G1300" i="18"/>
  <c r="D1256" i="18"/>
  <c r="F1236" i="18"/>
  <c r="E1233" i="18"/>
  <c r="F1220" i="18"/>
  <c r="E1186" i="18"/>
  <c r="F1289" i="18"/>
  <c r="G1280" i="18"/>
  <c r="E1260" i="18"/>
  <c r="E1220" i="18"/>
  <c r="G1200" i="18"/>
  <c r="G1190" i="18"/>
  <c r="D1186" i="18"/>
  <c r="F1182" i="18"/>
  <c r="E1152" i="18"/>
  <c r="G1139" i="18"/>
  <c r="G1136" i="18"/>
  <c r="F1123" i="18"/>
  <c r="D1058" i="18"/>
  <c r="G1039" i="18"/>
  <c r="F1023" i="18"/>
  <c r="F851" i="18"/>
  <c r="D851" i="18"/>
  <c r="E851" i="18"/>
  <c r="E801" i="18"/>
  <c r="E781" i="18"/>
  <c r="F646" i="18"/>
  <c r="G517" i="18"/>
  <c r="D517" i="18"/>
  <c r="E517" i="18"/>
  <c r="E380" i="18"/>
  <c r="E215" i="18"/>
  <c r="D215" i="18"/>
  <c r="F215" i="18"/>
  <c r="G215" i="18"/>
  <c r="D255" i="18"/>
  <c r="F255" i="18"/>
  <c r="E164" i="18"/>
  <c r="D164" i="18"/>
  <c r="F164" i="18"/>
  <c r="G164" i="18"/>
  <c r="D155" i="18"/>
  <c r="E155" i="18"/>
  <c r="F473" i="18"/>
  <c r="D450" i="18"/>
  <c r="E450" i="18"/>
  <c r="F265" i="18"/>
  <c r="D265" i="18"/>
  <c r="F155" i="18"/>
  <c r="F1204" i="18"/>
  <c r="G951" i="18"/>
  <c r="F1238" i="18"/>
  <c r="G1225" i="18"/>
  <c r="F1195" i="18"/>
  <c r="F1188" i="18"/>
  <c r="D1143" i="18"/>
  <c r="G1096" i="18"/>
  <c r="F1082" i="18"/>
  <c r="E1069" i="18"/>
  <c r="E1030" i="18"/>
  <c r="D1030" i="18"/>
  <c r="G1030" i="18"/>
  <c r="G995" i="18"/>
  <c r="G983" i="18"/>
  <c r="G764" i="18"/>
  <c r="E760" i="18"/>
  <c r="D760" i="18"/>
  <c r="F760" i="18"/>
  <c r="F727" i="18"/>
  <c r="D667" i="18"/>
  <c r="E667" i="18"/>
  <c r="D666" i="18"/>
  <c r="G507" i="18"/>
  <c r="D507" i="18"/>
  <c r="E265" i="18"/>
  <c r="G706" i="18"/>
  <c r="D706" i="18"/>
  <c r="E706" i="18"/>
  <c r="F1311" i="18"/>
  <c r="G1281" i="18"/>
  <c r="E1194" i="18"/>
  <c r="F1131" i="18"/>
  <c r="G1131" i="18"/>
  <c r="G1069" i="18"/>
  <c r="F834" i="18"/>
  <c r="E628" i="18"/>
  <c r="G628" i="18"/>
  <c r="D518" i="18"/>
  <c r="E518" i="18"/>
  <c r="F518" i="18"/>
  <c r="G1270" i="18"/>
  <c r="D1305" i="18"/>
  <c r="D1296" i="18"/>
  <c r="G1272" i="18"/>
  <c r="E1271" i="18"/>
  <c r="D1242" i="18"/>
  <c r="E1238" i="18"/>
  <c r="D1195" i="18"/>
  <c r="G1177" i="18"/>
  <c r="G1144" i="18"/>
  <c r="E1082" i="18"/>
  <c r="D996" i="18"/>
  <c r="G996" i="18"/>
  <c r="E727" i="18"/>
  <c r="D723" i="18"/>
  <c r="F723" i="18"/>
  <c r="G723" i="18"/>
  <c r="D689" i="18"/>
  <c r="G689" i="18"/>
  <c r="G557" i="18"/>
  <c r="D557" i="18"/>
  <c r="E557" i="18"/>
  <c r="F557" i="18"/>
  <c r="D542" i="18"/>
  <c r="E542" i="18"/>
  <c r="F542" i="18"/>
  <c r="G542" i="18"/>
  <c r="E519" i="18"/>
  <c r="D519" i="18"/>
  <c r="F519" i="18"/>
  <c r="E247" i="18"/>
  <c r="G247" i="18"/>
  <c r="E132" i="18"/>
  <c r="D132" i="18"/>
  <c r="G477" i="18"/>
  <c r="D477" i="18"/>
  <c r="E477" i="18"/>
  <c r="F477" i="18"/>
  <c r="G281" i="18"/>
  <c r="D281" i="18"/>
  <c r="E135" i="18"/>
  <c r="D135" i="18"/>
  <c r="D1273" i="18"/>
  <c r="D436" i="18"/>
  <c r="E436" i="18"/>
  <c r="F436" i="18"/>
  <c r="G436" i="18"/>
  <c r="E281" i="18"/>
  <c r="G170" i="18"/>
  <c r="D170" i="18"/>
  <c r="F170" i="18"/>
  <c r="D1279" i="18"/>
  <c r="D1071" i="18"/>
  <c r="G1071" i="18"/>
  <c r="G1015" i="18"/>
  <c r="D899" i="18"/>
  <c r="E641" i="18"/>
  <c r="G641" i="18"/>
  <c r="F1185" i="18"/>
  <c r="D1074" i="18"/>
  <c r="E1074" i="18"/>
  <c r="F1071" i="18"/>
  <c r="G1022" i="18"/>
  <c r="E1000" i="18"/>
  <c r="G1000" i="18"/>
  <c r="D950" i="18"/>
  <c r="E950" i="18"/>
  <c r="F950" i="18"/>
  <c r="E813" i="18"/>
  <c r="G801" i="18"/>
  <c r="F781" i="18"/>
  <c r="F671" i="18"/>
  <c r="G671" i="18"/>
  <c r="G645" i="18"/>
  <c r="D512" i="18"/>
  <c r="D408" i="18"/>
  <c r="E408" i="18"/>
  <c r="F408" i="18"/>
  <c r="G408" i="18"/>
  <c r="E208" i="18"/>
  <c r="D208" i="18"/>
  <c r="D321" i="18"/>
  <c r="D320" i="18"/>
  <c r="E291" i="18"/>
  <c r="D239" i="18"/>
  <c r="E235" i="18"/>
  <c r="D234" i="18"/>
  <c r="D192" i="18"/>
  <c r="D125" i="18"/>
  <c r="F76" i="18"/>
  <c r="D76" i="18"/>
  <c r="E910" i="18"/>
  <c r="G893" i="18"/>
  <c r="E835" i="18"/>
  <c r="E766" i="18"/>
  <c r="E703" i="18"/>
  <c r="F637" i="18"/>
  <c r="G619" i="18"/>
  <c r="F589" i="18"/>
  <c r="F554" i="18"/>
  <c r="D509" i="18"/>
  <c r="D508" i="18"/>
  <c r="E481" i="18"/>
  <c r="F471" i="18"/>
  <c r="D470" i="18"/>
  <c r="G455" i="18"/>
  <c r="G438" i="18"/>
  <c r="F393" i="18"/>
  <c r="E392" i="18"/>
  <c r="F349" i="18"/>
  <c r="F305" i="18"/>
  <c r="F269" i="18"/>
  <c r="E219" i="18"/>
  <c r="E210" i="18"/>
  <c r="E209" i="18"/>
  <c r="F183" i="18"/>
  <c r="E171" i="18"/>
  <c r="G160" i="18"/>
  <c r="G149" i="18"/>
  <c r="G137" i="18"/>
  <c r="F118" i="18"/>
  <c r="F117" i="18"/>
  <c r="G90" i="18"/>
  <c r="F64" i="18"/>
  <c r="E637" i="18"/>
  <c r="E554" i="18"/>
  <c r="D471" i="18"/>
  <c r="F455" i="18"/>
  <c r="E438" i="18"/>
  <c r="D393" i="18"/>
  <c r="E305" i="18"/>
  <c r="D210" i="18"/>
  <c r="D160" i="18"/>
  <c r="E137" i="18"/>
  <c r="E64" i="18"/>
  <c r="F914" i="18"/>
  <c r="E901" i="18"/>
  <c r="E893" i="18"/>
  <c r="D840" i="18"/>
  <c r="E753" i="18"/>
  <c r="F736" i="18"/>
  <c r="F675" i="18"/>
  <c r="E610" i="18"/>
  <c r="D569" i="18"/>
  <c r="E525" i="18"/>
  <c r="G494" i="18"/>
  <c r="F493" i="18"/>
  <c r="D455" i="18"/>
  <c r="D438" i="18"/>
  <c r="G401" i="18"/>
  <c r="F394" i="18"/>
  <c r="E383" i="18"/>
  <c r="G335" i="18"/>
  <c r="F329" i="18"/>
  <c r="G328" i="18"/>
  <c r="F307" i="18"/>
  <c r="D305" i="18"/>
  <c r="E286" i="18"/>
  <c r="G229" i="18"/>
  <c r="G212" i="18"/>
  <c r="E187" i="18"/>
  <c r="D183" i="18"/>
  <c r="F168" i="18"/>
  <c r="D78" i="18"/>
  <c r="E914" i="18"/>
  <c r="D736" i="18"/>
  <c r="F401" i="18"/>
  <c r="D383" i="18"/>
  <c r="D229" i="18"/>
  <c r="F212" i="18"/>
  <c r="G1276" i="18"/>
  <c r="E1255" i="18"/>
  <c r="G1241" i="18"/>
  <c r="F1222" i="18"/>
  <c r="E1221" i="18"/>
  <c r="E1217" i="18"/>
  <c r="D1210" i="18"/>
  <c r="E1209" i="18"/>
  <c r="G1208" i="18"/>
  <c r="E1202" i="18"/>
  <c r="D1201" i="18"/>
  <c r="G1193" i="18"/>
  <c r="D1191" i="18"/>
  <c r="F1181" i="18"/>
  <c r="E1180" i="18"/>
  <c r="F1174" i="18"/>
  <c r="G1162" i="18"/>
  <c r="G1146" i="18"/>
  <c r="G1145" i="18"/>
  <c r="F1142" i="18"/>
  <c r="G1119" i="18"/>
  <c r="E1106" i="18"/>
  <c r="G1106" i="18"/>
  <c r="D1099" i="18"/>
  <c r="D1092" i="18"/>
  <c r="G1083" i="18"/>
  <c r="E1047" i="18"/>
  <c r="D1023" i="18"/>
  <c r="G1023" i="18"/>
  <c r="D999" i="18"/>
  <c r="E998" i="18"/>
  <c r="F988" i="18"/>
  <c r="D988" i="18"/>
  <c r="G988" i="18"/>
  <c r="F974" i="18"/>
  <c r="F966" i="18"/>
  <c r="G934" i="18"/>
  <c r="F934" i="18"/>
  <c r="F919" i="18"/>
  <c r="G869" i="18"/>
  <c r="D869" i="18"/>
  <c r="D825" i="18"/>
  <c r="G825" i="18"/>
  <c r="E759" i="18"/>
  <c r="F350" i="18"/>
  <c r="D987" i="18"/>
  <c r="G987" i="18"/>
  <c r="E805" i="18"/>
  <c r="G805" i="18"/>
  <c r="G654" i="18"/>
  <c r="D654" i="18"/>
  <c r="E654" i="18"/>
  <c r="F1209" i="18"/>
  <c r="F1180" i="18"/>
  <c r="E1010" i="18"/>
  <c r="E1006" i="18"/>
  <c r="E806" i="18"/>
  <c r="F806" i="18"/>
  <c r="F805" i="18"/>
  <c r="F787" i="18"/>
  <c r="D787" i="18"/>
  <c r="E734" i="18"/>
  <c r="G1304" i="18"/>
  <c r="G1302" i="18"/>
  <c r="D1298" i="18"/>
  <c r="F1305" i="18"/>
  <c r="F1304" i="18"/>
  <c r="F1276" i="18"/>
  <c r="F1241" i="18"/>
  <c r="E1222" i="18"/>
  <c r="D1209" i="18"/>
  <c r="E1208" i="18"/>
  <c r="D1202" i="18"/>
  <c r="E1193" i="18"/>
  <c r="E1174" i="18"/>
  <c r="D1166" i="18"/>
  <c r="G1166" i="18"/>
  <c r="E1162" i="18"/>
  <c r="E1146" i="18"/>
  <c r="F1145" i="18"/>
  <c r="E1142" i="18"/>
  <c r="E1068" i="18"/>
  <c r="F1068" i="18"/>
  <c r="G860" i="18"/>
  <c r="D860" i="18"/>
  <c r="F761" i="18"/>
  <c r="D761" i="18"/>
  <c r="F705" i="18"/>
  <c r="E705" i="18"/>
  <c r="D705" i="18"/>
  <c r="D663" i="18"/>
  <c r="E663" i="18"/>
  <c r="G618" i="18"/>
  <c r="F618" i="18"/>
  <c r="D357" i="18"/>
  <c r="E357" i="18"/>
  <c r="G357" i="18"/>
  <c r="D123" i="18"/>
  <c r="E123" i="18"/>
  <c r="E1324" i="18"/>
  <c r="F1160" i="18"/>
  <c r="G1160" i="18"/>
  <c r="E1127" i="18"/>
  <c r="G1127" i="18"/>
  <c r="E1035" i="18"/>
  <c r="F987" i="18"/>
  <c r="F918" i="18"/>
  <c r="E894" i="18"/>
  <c r="F894" i="18"/>
  <c r="E1304" i="18"/>
  <c r="D1241" i="18"/>
  <c r="D1193" i="18"/>
  <c r="F1176" i="18"/>
  <c r="E1176" i="18"/>
  <c r="F1175" i="18"/>
  <c r="G1175" i="18"/>
  <c r="D1162" i="18"/>
  <c r="D1146" i="18"/>
  <c r="E1145" i="18"/>
  <c r="F1114" i="18"/>
  <c r="E1114" i="18"/>
  <c r="F1113" i="18"/>
  <c r="D1113" i="18"/>
  <c r="D982" i="18"/>
  <c r="F982" i="18"/>
  <c r="G896" i="18"/>
  <c r="F896" i="18"/>
  <c r="D785" i="18"/>
  <c r="G785" i="18"/>
  <c r="F595" i="18"/>
  <c r="G595" i="18"/>
  <c r="F65" i="18"/>
  <c r="G65" i="18"/>
  <c r="E999" i="18"/>
  <c r="G999" i="18"/>
  <c r="E974" i="18"/>
  <c r="G974" i="18"/>
  <c r="E1008" i="18"/>
  <c r="D1008" i="18"/>
  <c r="G1008" i="18"/>
  <c r="E855" i="18"/>
  <c r="F810" i="18"/>
  <c r="F785" i="18"/>
  <c r="D775" i="18"/>
  <c r="E775" i="18"/>
  <c r="F746" i="18"/>
  <c r="D586" i="18"/>
  <c r="E586" i="18"/>
  <c r="F586" i="18"/>
  <c r="G586" i="18"/>
  <c r="E561" i="18"/>
  <c r="F561" i="18"/>
  <c r="F460" i="18"/>
  <c r="D460" i="18"/>
  <c r="E460" i="18"/>
  <c r="D147" i="18"/>
  <c r="E147" i="18"/>
  <c r="G147" i="18"/>
  <c r="D128" i="18"/>
  <c r="F128" i="18"/>
  <c r="E1099" i="18"/>
  <c r="G1099" i="18"/>
  <c r="E958" i="18"/>
  <c r="G958" i="18"/>
  <c r="E898" i="18"/>
  <c r="D898" i="18"/>
  <c r="D833" i="18"/>
  <c r="E833" i="18"/>
  <c r="D759" i="18"/>
  <c r="G759" i="18"/>
  <c r="F1255" i="18"/>
  <c r="G1047" i="18"/>
  <c r="F1047" i="18"/>
  <c r="D1032" i="18"/>
  <c r="G1032" i="18"/>
  <c r="G919" i="18"/>
  <c r="E919" i="18"/>
  <c r="D859" i="18"/>
  <c r="E1282" i="18"/>
  <c r="F1281" i="18"/>
  <c r="F1280" i="18"/>
  <c r="F1279" i="18"/>
  <c r="E1274" i="18"/>
  <c r="G1268" i="18"/>
  <c r="E1264" i="18"/>
  <c r="F1237" i="18"/>
  <c r="E1236" i="18"/>
  <c r="F1225" i="18"/>
  <c r="E1178" i="18"/>
  <c r="D1176" i="18"/>
  <c r="G1169" i="18"/>
  <c r="G1155" i="18"/>
  <c r="F1154" i="18"/>
  <c r="D1144" i="18"/>
  <c r="F1140" i="18"/>
  <c r="F1137" i="18"/>
  <c r="E1137" i="18"/>
  <c r="G1130" i="18"/>
  <c r="E1123" i="18"/>
  <c r="D1123" i="18"/>
  <c r="E1115" i="18"/>
  <c r="G1115" i="18"/>
  <c r="E1090" i="18"/>
  <c r="E1038" i="18"/>
  <c r="G1038" i="18"/>
  <c r="E1016" i="18"/>
  <c r="G1016" i="18"/>
  <c r="F1008" i="18"/>
  <c r="E990" i="18"/>
  <c r="G990" i="18"/>
  <c r="E982" i="18"/>
  <c r="D896" i="18"/>
  <c r="G836" i="18"/>
  <c r="E836" i="18"/>
  <c r="E785" i="18"/>
  <c r="G751" i="18"/>
  <c r="G577" i="18"/>
  <c r="D577" i="18"/>
  <c r="E577" i="18"/>
  <c r="F399" i="18"/>
  <c r="D399" i="18"/>
  <c r="E399" i="18"/>
  <c r="D998" i="18"/>
  <c r="G998" i="18"/>
  <c r="G1202" i="18"/>
  <c r="G966" i="18"/>
  <c r="D966" i="18"/>
  <c r="F958" i="18"/>
  <c r="G798" i="18"/>
  <c r="D989" i="18"/>
  <c r="G989" i="18"/>
  <c r="E1319" i="18"/>
  <c r="E1311" i="18"/>
  <c r="G1310" i="18"/>
  <c r="F1300" i="18"/>
  <c r="F1296" i="18"/>
  <c r="F1292" i="18"/>
  <c r="D1320" i="18"/>
  <c r="D1311" i="18"/>
  <c r="E1300" i="18"/>
  <c r="E1296" i="18"/>
  <c r="E1292" i="18"/>
  <c r="G1289" i="18"/>
  <c r="D1282" i="18"/>
  <c r="D1281" i="18"/>
  <c r="D1280" i="18"/>
  <c r="E1279" i="18"/>
  <c r="D1274" i="18"/>
  <c r="F1268" i="18"/>
  <c r="D1225" i="18"/>
  <c r="F1169" i="18"/>
  <c r="G1156" i="18"/>
  <c r="E1156" i="18"/>
  <c r="F1155" i="18"/>
  <c r="F1151" i="18"/>
  <c r="G1151" i="18"/>
  <c r="D1090" i="18"/>
  <c r="G1009" i="18"/>
  <c r="D1009" i="18"/>
  <c r="F1009" i="18"/>
  <c r="G972" i="18"/>
  <c r="D972" i="18"/>
  <c r="E853" i="18"/>
  <c r="G853" i="18"/>
  <c r="D789" i="18"/>
  <c r="E789" i="18"/>
  <c r="F773" i="18"/>
  <c r="G773" i="18"/>
  <c r="G698" i="18"/>
  <c r="D698" i="18"/>
  <c r="F539" i="18"/>
  <c r="G539" i="18"/>
  <c r="E331" i="18"/>
  <c r="D331" i="18"/>
  <c r="F725" i="18"/>
  <c r="G725" i="18"/>
  <c r="D713" i="18"/>
  <c r="E713" i="18"/>
  <c r="D674" i="18"/>
  <c r="E674" i="18"/>
  <c r="F641" i="18"/>
  <c r="D641" i="18"/>
  <c r="F552" i="18"/>
  <c r="D552" i="18"/>
  <c r="D534" i="18"/>
  <c r="E534" i="18"/>
  <c r="F534" i="18"/>
  <c r="D514" i="18"/>
  <c r="E514" i="18"/>
  <c r="F514" i="18"/>
  <c r="D502" i="18"/>
  <c r="E502" i="18"/>
  <c r="F502" i="18"/>
  <c r="G502" i="18"/>
  <c r="D478" i="18"/>
  <c r="E478" i="18"/>
  <c r="F478" i="18"/>
  <c r="G478" i="18"/>
  <c r="D288" i="18"/>
  <c r="E288" i="18"/>
  <c r="F288" i="18"/>
  <c r="D163" i="18"/>
  <c r="F163" i="18"/>
  <c r="G100" i="18"/>
  <c r="D100" i="18"/>
  <c r="E100" i="18"/>
  <c r="F100" i="18"/>
  <c r="D651" i="18"/>
  <c r="F651" i="18"/>
  <c r="G651" i="18"/>
  <c r="D355" i="18"/>
  <c r="E355" i="18"/>
  <c r="G206" i="18"/>
  <c r="D206" i="18"/>
  <c r="G79" i="18"/>
  <c r="D79" i="18"/>
  <c r="F12" i="18"/>
  <c r="G12" i="18"/>
  <c r="E1015" i="18"/>
  <c r="F1000" i="18"/>
  <c r="F995" i="18"/>
  <c r="F902" i="18"/>
  <c r="D834" i="18"/>
  <c r="F801" i="18"/>
  <c r="F767" i="18"/>
  <c r="D766" i="18"/>
  <c r="E765" i="18"/>
  <c r="E763" i="18"/>
  <c r="G755" i="18"/>
  <c r="E743" i="18"/>
  <c r="G727" i="18"/>
  <c r="F707" i="18"/>
  <c r="D691" i="18"/>
  <c r="F691" i="18"/>
  <c r="F690" i="18"/>
  <c r="E651" i="18"/>
  <c r="E647" i="18"/>
  <c r="G642" i="18"/>
  <c r="D642" i="18"/>
  <c r="F590" i="18"/>
  <c r="G590" i="18"/>
  <c r="G448" i="18"/>
  <c r="D448" i="18"/>
  <c r="E448" i="18"/>
  <c r="F448" i="18"/>
  <c r="F375" i="18"/>
  <c r="D375" i="18"/>
  <c r="E375" i="18"/>
  <c r="F355" i="18"/>
  <c r="E299" i="18"/>
  <c r="D299" i="18"/>
  <c r="F299" i="18"/>
  <c r="G230" i="18"/>
  <c r="E230" i="18"/>
  <c r="F206" i="18"/>
  <c r="G166" i="18"/>
  <c r="D166" i="18"/>
  <c r="E165" i="18"/>
  <c r="F37" i="18"/>
  <c r="D37" i="18"/>
  <c r="E37" i="18"/>
  <c r="D506" i="18"/>
  <c r="E506" i="18"/>
  <c r="F506" i="18"/>
  <c r="D289" i="18"/>
  <c r="E289" i="18"/>
  <c r="F289" i="18"/>
  <c r="G289" i="18"/>
  <c r="D143" i="18"/>
  <c r="E143" i="18"/>
  <c r="G143" i="18"/>
  <c r="G20" i="18"/>
  <c r="D20" i="18"/>
  <c r="E20" i="18"/>
  <c r="G629" i="18"/>
  <c r="D629" i="18"/>
  <c r="E629" i="18"/>
  <c r="E550" i="18"/>
  <c r="F550" i="18"/>
  <c r="G376" i="18"/>
  <c r="D376" i="18"/>
  <c r="E376" i="18"/>
  <c r="E356" i="18"/>
  <c r="F356" i="18"/>
  <c r="F300" i="18"/>
  <c r="G283" i="18"/>
  <c r="D236" i="18"/>
  <c r="D195" i="18"/>
  <c r="F195" i="18"/>
  <c r="G195" i="18"/>
  <c r="G175" i="18"/>
  <c r="D175" i="18"/>
  <c r="E175" i="18"/>
  <c r="F175" i="18"/>
  <c r="F157" i="18"/>
  <c r="E157" i="18"/>
  <c r="G157" i="18"/>
  <c r="G57" i="18"/>
  <c r="F20" i="18"/>
  <c r="D1055" i="18"/>
  <c r="F733" i="18"/>
  <c r="E733" i="18"/>
  <c r="F693" i="18"/>
  <c r="G693" i="18"/>
  <c r="F629" i="18"/>
  <c r="E551" i="18"/>
  <c r="D551" i="18"/>
  <c r="G550" i="18"/>
  <c r="G501" i="18"/>
  <c r="D501" i="18"/>
  <c r="E501" i="18"/>
  <c r="F501" i="18"/>
  <c r="D431" i="18"/>
  <c r="E431" i="18"/>
  <c r="F431" i="18"/>
  <c r="G421" i="18"/>
  <c r="F376" i="18"/>
  <c r="G345" i="18"/>
  <c r="D325" i="18"/>
  <c r="G325" i="18"/>
  <c r="E270" i="18"/>
  <c r="F270" i="18"/>
  <c r="F260" i="18"/>
  <c r="D114" i="18"/>
  <c r="G114" i="18"/>
  <c r="G87" i="18"/>
  <c r="D87" i="18"/>
  <c r="G311" i="18"/>
  <c r="F278" i="18"/>
  <c r="G271" i="18"/>
  <c r="F261" i="18"/>
  <c r="E237" i="18"/>
  <c r="G171" i="18"/>
  <c r="G159" i="18"/>
  <c r="G135" i="18"/>
  <c r="G72" i="18"/>
  <c r="E72" i="18"/>
  <c r="E66" i="18"/>
  <c r="E28" i="18"/>
  <c r="E27" i="18"/>
  <c r="D615" i="18"/>
  <c r="F610" i="18"/>
  <c r="G600" i="18"/>
  <c r="E578" i="18"/>
  <c r="E569" i="18"/>
  <c r="F559" i="18"/>
  <c r="F510" i="18"/>
  <c r="F509" i="18"/>
  <c r="E278" i="18"/>
  <c r="F171" i="18"/>
  <c r="F159" i="18"/>
  <c r="F135" i="18"/>
  <c r="D28" i="18"/>
  <c r="G77" i="18"/>
  <c r="D77" i="18"/>
  <c r="F498" i="18"/>
  <c r="F485" i="18"/>
  <c r="E480" i="18"/>
  <c r="F474" i="18"/>
  <c r="F457" i="18"/>
  <c r="E456" i="18"/>
  <c r="G454" i="18"/>
  <c r="G450" i="18"/>
  <c r="G445" i="18"/>
  <c r="G437" i="18"/>
  <c r="F425" i="18"/>
  <c r="G424" i="18"/>
  <c r="E407" i="18"/>
  <c r="G384" i="18"/>
  <c r="G359" i="18"/>
  <c r="D336" i="18"/>
  <c r="G322" i="18"/>
  <c r="F315" i="18"/>
  <c r="F292" i="18"/>
  <c r="G285" i="18"/>
  <c r="G275" i="18"/>
  <c r="G274" i="18"/>
  <c r="G273" i="18"/>
  <c r="G263" i="18"/>
  <c r="G248" i="18"/>
  <c r="F244" i="18"/>
  <c r="F232" i="18"/>
  <c r="F224" i="18"/>
  <c r="G220" i="18"/>
  <c r="G204" i="18"/>
  <c r="E193" i="18"/>
  <c r="G191" i="18"/>
  <c r="G141" i="18"/>
  <c r="G132" i="18"/>
  <c r="E112" i="18"/>
  <c r="F112" i="18"/>
  <c r="G85" i="18"/>
  <c r="F82" i="18"/>
  <c r="D82" i="18"/>
  <c r="E77" i="18"/>
  <c r="E68" i="18"/>
  <c r="E43" i="18"/>
  <c r="F32" i="18"/>
  <c r="E723" i="18"/>
  <c r="E638" i="18"/>
  <c r="D637" i="18"/>
  <c r="F591" i="18"/>
  <c r="G566" i="18"/>
  <c r="G531" i="18"/>
  <c r="E498" i="18"/>
  <c r="F486" i="18"/>
  <c r="E485" i="18"/>
  <c r="E474" i="18"/>
  <c r="F470" i="18"/>
  <c r="E454" i="18"/>
  <c r="F450" i="18"/>
  <c r="F445" i="18"/>
  <c r="F440" i="18"/>
  <c r="G439" i="18"/>
  <c r="D425" i="18"/>
  <c r="F424" i="18"/>
  <c r="D407" i="18"/>
  <c r="G393" i="18"/>
  <c r="G392" i="18"/>
  <c r="G383" i="18"/>
  <c r="E365" i="18"/>
  <c r="D322" i="18"/>
  <c r="E315" i="18"/>
  <c r="F297" i="18"/>
  <c r="F281" i="18"/>
  <c r="G280" i="18"/>
  <c r="F275" i="18"/>
  <c r="E273" i="18"/>
  <c r="G265" i="18"/>
  <c r="G228" i="18"/>
  <c r="D220" i="18"/>
  <c r="G211" i="18"/>
  <c r="G208" i="18"/>
  <c r="G207" i="18"/>
  <c r="D204" i="18"/>
  <c r="D193" i="18"/>
  <c r="F191" i="18"/>
  <c r="G187" i="18"/>
  <c r="G155" i="18"/>
  <c r="F132" i="18"/>
  <c r="G131" i="18"/>
  <c r="G127" i="18"/>
  <c r="G86" i="18"/>
  <c r="D85" i="18"/>
  <c r="G82" i="18"/>
  <c r="D68" i="18"/>
  <c r="E44" i="18"/>
  <c r="D43" i="18"/>
  <c r="F7" i="18"/>
  <c r="G1196" i="18"/>
  <c r="D1196" i="18"/>
  <c r="D1051" i="18"/>
  <c r="F1051" i="18"/>
  <c r="F1044" i="18"/>
  <c r="D1044" i="18"/>
  <c r="E1044" i="18"/>
  <c r="G954" i="18"/>
  <c r="E954" i="18"/>
  <c r="F954" i="18"/>
  <c r="D935" i="18"/>
  <c r="F935" i="18"/>
  <c r="G935" i="18"/>
  <c r="F925" i="18"/>
  <c r="D925" i="18"/>
  <c r="G922" i="18"/>
  <c r="E922" i="18"/>
  <c r="F922" i="18"/>
  <c r="G876" i="18"/>
  <c r="E876" i="18"/>
  <c r="G856" i="18"/>
  <c r="E856" i="18"/>
  <c r="F1327" i="18"/>
  <c r="G1318" i="18"/>
  <c r="G1284" i="18"/>
  <c r="D1207" i="18"/>
  <c r="F1205" i="18"/>
  <c r="E1196" i="18"/>
  <c r="E1187" i="18"/>
  <c r="D1187" i="18"/>
  <c r="F1159" i="18"/>
  <c r="D1159" i="18"/>
  <c r="G1098" i="18"/>
  <c r="D1098" i="18"/>
  <c r="D1097" i="18"/>
  <c r="G1097" i="18"/>
  <c r="E1095" i="18"/>
  <c r="F1091" i="18"/>
  <c r="G1081" i="18"/>
  <c r="E1063" i="18"/>
  <c r="F1063" i="18"/>
  <c r="G1051" i="18"/>
  <c r="G1046" i="18"/>
  <c r="G1044" i="18"/>
  <c r="D1020" i="18"/>
  <c r="D1014" i="18"/>
  <c r="G1014" i="18"/>
  <c r="D1012" i="18"/>
  <c r="D975" i="18"/>
  <c r="E975" i="18"/>
  <c r="G975" i="18"/>
  <c r="D960" i="18"/>
  <c r="G960" i="18"/>
  <c r="G946" i="18"/>
  <c r="E946" i="18"/>
  <c r="F946" i="18"/>
  <c r="D943" i="18"/>
  <c r="F943" i="18"/>
  <c r="G943" i="18"/>
  <c r="E943" i="18"/>
  <c r="E935" i="18"/>
  <c r="G926" i="18"/>
  <c r="E926" i="18"/>
  <c r="E925" i="18"/>
  <c r="D911" i="18"/>
  <c r="E911" i="18"/>
  <c r="F911" i="18"/>
  <c r="G911" i="18"/>
  <c r="F883" i="18"/>
  <c r="D883" i="18"/>
  <c r="E883" i="18"/>
  <c r="G883" i="18"/>
  <c r="G877" i="18"/>
  <c r="F877" i="18"/>
  <c r="D876" i="18"/>
  <c r="D856" i="18"/>
  <c r="D821" i="18"/>
  <c r="E821" i="18"/>
  <c r="F821" i="18"/>
  <c r="G821" i="18"/>
  <c r="G1297" i="18"/>
  <c r="E1290" i="18"/>
  <c r="G1288" i="18"/>
  <c r="D1264" i="18"/>
  <c r="F1263" i="18"/>
  <c r="G1254" i="18"/>
  <c r="D1249" i="18"/>
  <c r="E1248" i="18"/>
  <c r="G1247" i="18"/>
  <c r="D1233" i="18"/>
  <c r="E1232" i="18"/>
  <c r="G1231" i="18"/>
  <c r="D1217" i="18"/>
  <c r="E1216" i="18"/>
  <c r="G1215" i="18"/>
  <c r="E1179" i="18"/>
  <c r="G1179" i="18"/>
  <c r="D1172" i="18"/>
  <c r="G1161" i="18"/>
  <c r="F1157" i="18"/>
  <c r="G1153" i="18"/>
  <c r="D1137" i="18"/>
  <c r="E1327" i="18"/>
  <c r="G1326" i="18"/>
  <c r="D1319" i="18"/>
  <c r="G1305" i="18"/>
  <c r="E1298" i="18"/>
  <c r="F1297" i="18"/>
  <c r="G1292" i="18"/>
  <c r="D1290" i="18"/>
  <c r="D1289" i="18"/>
  <c r="F1288" i="18"/>
  <c r="F1284" i="18"/>
  <c r="E1276" i="18"/>
  <c r="F1271" i="18"/>
  <c r="E1263" i="18"/>
  <c r="G1262" i="18"/>
  <c r="D1255" i="18"/>
  <c r="D1248" i="18"/>
  <c r="E1247" i="18"/>
  <c r="D1232" i="18"/>
  <c r="E1231" i="18"/>
  <c r="D1216" i="18"/>
  <c r="E1215" i="18"/>
  <c r="D1208" i="18"/>
  <c r="E1206" i="18"/>
  <c r="G1188" i="18"/>
  <c r="D1188" i="18"/>
  <c r="G1187" i="18"/>
  <c r="G1186" i="18"/>
  <c r="F1179" i="18"/>
  <c r="D1178" i="18"/>
  <c r="G1174" i="18"/>
  <c r="F1161" i="18"/>
  <c r="G1159" i="18"/>
  <c r="E1158" i="18"/>
  <c r="D1156" i="18"/>
  <c r="D1155" i="18"/>
  <c r="E1154" i="18"/>
  <c r="E1153" i="18"/>
  <c r="G1142" i="18"/>
  <c r="F1141" i="18"/>
  <c r="F1098" i="18"/>
  <c r="F1097" i="18"/>
  <c r="E1087" i="18"/>
  <c r="E1081" i="18"/>
  <c r="G1063" i="18"/>
  <c r="F1052" i="18"/>
  <c r="D1052" i="18"/>
  <c r="G1052" i="18"/>
  <c r="F1046" i="18"/>
  <c r="G1045" i="18"/>
  <c r="F1021" i="18"/>
  <c r="G1021" i="18"/>
  <c r="E1021" i="18"/>
  <c r="F1014" i="18"/>
  <c r="F975" i="18"/>
  <c r="D936" i="18"/>
  <c r="G936" i="18"/>
  <c r="G930" i="18"/>
  <c r="E930" i="18"/>
  <c r="F930" i="18"/>
  <c r="F926" i="18"/>
  <c r="E877" i="18"/>
  <c r="G824" i="18"/>
  <c r="F824" i="18"/>
  <c r="G812" i="18"/>
  <c r="E812" i="18"/>
  <c r="D777" i="18"/>
  <c r="E777" i="18"/>
  <c r="F777" i="18"/>
  <c r="F776" i="18"/>
  <c r="E740" i="18"/>
  <c r="D740" i="18"/>
  <c r="F740" i="18"/>
  <c r="D1263" i="18"/>
  <c r="E1161" i="18"/>
  <c r="D1153" i="18"/>
  <c r="E1131" i="18"/>
  <c r="D1131" i="18"/>
  <c r="E1130" i="18"/>
  <c r="F1130" i="18"/>
  <c r="G1089" i="18"/>
  <c r="D1089" i="18"/>
  <c r="F1084" i="18"/>
  <c r="D1084" i="18"/>
  <c r="D1081" i="18"/>
  <c r="F1074" i="18"/>
  <c r="G1074" i="18"/>
  <c r="E1046" i="18"/>
  <c r="E1022" i="18"/>
  <c r="F1022" i="18"/>
  <c r="G1017" i="18"/>
  <c r="D1017" i="18"/>
  <c r="E1017" i="18"/>
  <c r="D1003" i="18"/>
  <c r="F1003" i="18"/>
  <c r="E1003" i="18"/>
  <c r="E991" i="18"/>
  <c r="F991" i="18"/>
  <c r="G991" i="18"/>
  <c r="E983" i="18"/>
  <c r="F983" i="18"/>
  <c r="G969" i="18"/>
  <c r="D969" i="18"/>
  <c r="E969" i="18"/>
  <c r="F969" i="18"/>
  <c r="G961" i="18"/>
  <c r="D961" i="18"/>
  <c r="E961" i="18"/>
  <c r="D927" i="18"/>
  <c r="F927" i="18"/>
  <c r="G927" i="18"/>
  <c r="E927" i="18"/>
  <c r="D926" i="18"/>
  <c r="G884" i="18"/>
  <c r="D884" i="18"/>
  <c r="E884" i="18"/>
  <c r="D881" i="18"/>
  <c r="E881" i="18"/>
  <c r="F881" i="18"/>
  <c r="D877" i="18"/>
  <c r="E861" i="18"/>
  <c r="F861" i="18"/>
  <c r="G861" i="18"/>
  <c r="D861" i="18"/>
  <c r="D829" i="18"/>
  <c r="E829" i="18"/>
  <c r="F829" i="18"/>
  <c r="G813" i="18"/>
  <c r="F813" i="18"/>
  <c r="G977" i="18"/>
  <c r="D977" i="18"/>
  <c r="E977" i="18"/>
  <c r="G962" i="18"/>
  <c r="E962" i="18"/>
  <c r="D944" i="18"/>
  <c r="G944" i="18"/>
  <c r="E905" i="18"/>
  <c r="F905" i="18"/>
  <c r="D873" i="18"/>
  <c r="E873" i="18"/>
  <c r="E826" i="18"/>
  <c r="D826" i="18"/>
  <c r="F826" i="18"/>
  <c r="F819" i="18"/>
  <c r="D819" i="18"/>
  <c r="E819" i="18"/>
  <c r="G819" i="18"/>
  <c r="G792" i="18"/>
  <c r="D792" i="18"/>
  <c r="E792" i="18"/>
  <c r="G758" i="18"/>
  <c r="D758" i="18"/>
  <c r="E758" i="18"/>
  <c r="E1091" i="18"/>
  <c r="G1091" i="18"/>
  <c r="F1080" i="18"/>
  <c r="G1080" i="18"/>
  <c r="F1037" i="18"/>
  <c r="D1037" i="18"/>
  <c r="G1037" i="18"/>
  <c r="D1297" i="18"/>
  <c r="E1288" i="18"/>
  <c r="E1314" i="18"/>
  <c r="G1312" i="18"/>
  <c r="G1308" i="18"/>
  <c r="F1287" i="18"/>
  <c r="E1203" i="18"/>
  <c r="G1203" i="18"/>
  <c r="F1295" i="18"/>
  <c r="G1286" i="18"/>
  <c r="G1265" i="18"/>
  <c r="G1256" i="18"/>
  <c r="E1111" i="18"/>
  <c r="E1075" i="18"/>
  <c r="D1075" i="18"/>
  <c r="G1075" i="18"/>
  <c r="D1004" i="18"/>
  <c r="G1004" i="18"/>
  <c r="G978" i="18"/>
  <c r="E978" i="18"/>
  <c r="F962" i="18"/>
  <c r="G952" i="18"/>
  <c r="D928" i="18"/>
  <c r="G928" i="18"/>
  <c r="G916" i="18"/>
  <c r="G874" i="18"/>
  <c r="G873" i="18"/>
  <c r="D865" i="18"/>
  <c r="E865" i="18"/>
  <c r="G865" i="18"/>
  <c r="D849" i="18"/>
  <c r="G849" i="18"/>
  <c r="E849" i="18"/>
  <c r="F849" i="18"/>
  <c r="G800" i="18"/>
  <c r="F800" i="18"/>
  <c r="F758" i="18"/>
  <c r="D1327" i="18"/>
  <c r="E1284" i="18"/>
  <c r="G1321" i="18"/>
  <c r="G1278" i="18"/>
  <c r="E1107" i="18"/>
  <c r="D1107" i="18"/>
  <c r="E1065" i="18"/>
  <c r="D1065" i="18"/>
  <c r="G1065" i="18"/>
  <c r="F1321" i="18"/>
  <c r="G1320" i="18"/>
  <c r="D1314" i="18"/>
  <c r="F1312" i="18"/>
  <c r="E1287" i="18"/>
  <c r="E1258" i="18"/>
  <c r="F1252" i="18"/>
  <c r="G1250" i="18"/>
  <c r="G1218" i="18"/>
  <c r="F1138" i="18"/>
  <c r="F1128" i="18"/>
  <c r="G1128" i="18"/>
  <c r="F1124" i="18"/>
  <c r="G1122" i="18"/>
  <c r="F1120" i="18"/>
  <c r="G1120" i="18"/>
  <c r="F1105" i="18"/>
  <c r="G1073" i="18"/>
  <c r="G1072" i="18"/>
  <c r="F1070" i="18"/>
  <c r="F1065" i="18"/>
  <c r="E1049" i="18"/>
  <c r="F1031" i="18"/>
  <c r="E1031" i="18"/>
  <c r="F1029" i="18"/>
  <c r="D1029" i="18"/>
  <c r="D1007" i="18"/>
  <c r="F1007" i="18"/>
  <c r="F984" i="18"/>
  <c r="F977" i="18"/>
  <c r="G1324" i="18"/>
  <c r="D1322" i="18"/>
  <c r="D1321" i="18"/>
  <c r="F1320" i="18"/>
  <c r="F1316" i="18"/>
  <c r="E1312" i="18"/>
  <c r="E1308" i="18"/>
  <c r="F1303" i="18"/>
  <c r="E1295" i="18"/>
  <c r="G1294" i="18"/>
  <c r="D1287" i="18"/>
  <c r="G1273" i="18"/>
  <c r="E1266" i="18"/>
  <c r="F1265" i="18"/>
  <c r="G1264" i="18"/>
  <c r="G1260" i="18"/>
  <c r="D1258" i="18"/>
  <c r="D1257" i="18"/>
  <c r="F1256" i="18"/>
  <c r="E1252" i="18"/>
  <c r="G1251" i="18"/>
  <c r="F1250" i="18"/>
  <c r="G1249" i="18"/>
  <c r="G1242" i="18"/>
  <c r="G1235" i="18"/>
  <c r="F1234" i="18"/>
  <c r="G1233" i="18"/>
  <c r="G1226" i="18"/>
  <c r="G1219" i="18"/>
  <c r="F1218" i="18"/>
  <c r="G1217" i="18"/>
  <c r="G1210" i="18"/>
  <c r="F1201" i="18"/>
  <c r="G1194" i="18"/>
  <c r="F1191" i="18"/>
  <c r="G1191" i="18"/>
  <c r="E1185" i="18"/>
  <c r="E1171" i="18"/>
  <c r="D1171" i="18"/>
  <c r="E1170" i="18"/>
  <c r="E1138" i="18"/>
  <c r="G1137" i="18"/>
  <c r="F1132" i="18"/>
  <c r="F1122" i="18"/>
  <c r="G1121" i="18"/>
  <c r="E1121" i="18"/>
  <c r="F1116" i="18"/>
  <c r="D1114" i="18"/>
  <c r="G1113" i="18"/>
  <c r="F1107" i="18"/>
  <c r="D1106" i="18"/>
  <c r="F1075" i="18"/>
  <c r="F1073" i="18"/>
  <c r="F1072" i="18"/>
  <c r="E1071" i="18"/>
  <c r="D1066" i="18"/>
  <c r="G1031" i="18"/>
  <c r="G1029" i="18"/>
  <c r="G1007" i="18"/>
  <c r="F978" i="18"/>
  <c r="G953" i="18"/>
  <c r="D953" i="18"/>
  <c r="E953" i="18"/>
  <c r="D948" i="18"/>
  <c r="G945" i="18"/>
  <c r="E945" i="18"/>
  <c r="F945" i="18"/>
  <c r="F917" i="18"/>
  <c r="D917" i="18"/>
  <c r="G906" i="18"/>
  <c r="E906" i="18"/>
  <c r="G901" i="18"/>
  <c r="F901" i="18"/>
  <c r="F882" i="18"/>
  <c r="G882" i="18"/>
  <c r="F875" i="18"/>
  <c r="D875" i="18"/>
  <c r="E875" i="18"/>
  <c r="D874" i="18"/>
  <c r="F873" i="18"/>
  <c r="F865" i="18"/>
  <c r="F855" i="18"/>
  <c r="G855" i="18"/>
  <c r="E830" i="18"/>
  <c r="D830" i="18"/>
  <c r="F830" i="18"/>
  <c r="G830" i="18"/>
  <c r="G820" i="18"/>
  <c r="D820" i="18"/>
  <c r="E820" i="18"/>
  <c r="D817" i="18"/>
  <c r="E817" i="18"/>
  <c r="F817" i="18"/>
  <c r="D800" i="18"/>
  <c r="D793" i="18"/>
  <c r="E793" i="18"/>
  <c r="F793" i="18"/>
  <c r="G793" i="18"/>
  <c r="E1105" i="18"/>
  <c r="G1105" i="18"/>
  <c r="E1322" i="18"/>
  <c r="G1316" i="18"/>
  <c r="F1308" i="18"/>
  <c r="F1257" i="18"/>
  <c r="G1234" i="18"/>
  <c r="G1201" i="18"/>
  <c r="F1189" i="18"/>
  <c r="G1170" i="18"/>
  <c r="F1324" i="18"/>
  <c r="E1316" i="18"/>
  <c r="E1303" i="18"/>
  <c r="D1295" i="18"/>
  <c r="F1273" i="18"/>
  <c r="D1266" i="18"/>
  <c r="D1265" i="18"/>
  <c r="F1260" i="18"/>
  <c r="D1252" i="18"/>
  <c r="F1251" i="18"/>
  <c r="D1250" i="18"/>
  <c r="F1242" i="18"/>
  <c r="F1235" i="18"/>
  <c r="D1234" i="18"/>
  <c r="F1226" i="18"/>
  <c r="F1219" i="18"/>
  <c r="D1218" i="18"/>
  <c r="F1210" i="18"/>
  <c r="F1194" i="18"/>
  <c r="D1170" i="18"/>
  <c r="D1138" i="18"/>
  <c r="E1122" i="18"/>
  <c r="E1113" i="18"/>
  <c r="E1073" i="18"/>
  <c r="F1036" i="18"/>
  <c r="E1036" i="18"/>
  <c r="G1036" i="18"/>
  <c r="D1031" i="18"/>
  <c r="E1029" i="18"/>
  <c r="E1019" i="18"/>
  <c r="G1019" i="18"/>
  <c r="E1011" i="18"/>
  <c r="G1011" i="18"/>
  <c r="E1007" i="18"/>
  <c r="G1001" i="18"/>
  <c r="E1001" i="18"/>
  <c r="F1001" i="18"/>
  <c r="E967" i="18"/>
  <c r="F967" i="18"/>
  <c r="G967" i="18"/>
  <c r="E959" i="18"/>
  <c r="F959" i="18"/>
  <c r="D959" i="18"/>
  <c r="G942" i="18"/>
  <c r="E942" i="18"/>
  <c r="G918" i="18"/>
  <c r="E918" i="18"/>
  <c r="D889" i="18"/>
  <c r="E889" i="18"/>
  <c r="F889" i="18"/>
  <c r="G889" i="18"/>
  <c r="D1115" i="18"/>
  <c r="D1082" i="18"/>
  <c r="D1015" i="18"/>
  <c r="D1006" i="18"/>
  <c r="G1006" i="18"/>
  <c r="E995" i="18"/>
  <c r="G970" i="18"/>
  <c r="E970" i="18"/>
  <c r="E951" i="18"/>
  <c r="F951" i="18"/>
  <c r="G938" i="18"/>
  <c r="E938" i="18"/>
  <c r="F938" i="18"/>
  <c r="G929" i="18"/>
  <c r="E929" i="18"/>
  <c r="F929" i="18"/>
  <c r="F903" i="18"/>
  <c r="E903" i="18"/>
  <c r="D885" i="18"/>
  <c r="E885" i="18"/>
  <c r="F885" i="18"/>
  <c r="E854" i="18"/>
  <c r="D854" i="18"/>
  <c r="G816" i="18"/>
  <c r="D816" i="18"/>
  <c r="E816" i="18"/>
  <c r="F816" i="18"/>
  <c r="F791" i="18"/>
  <c r="D791" i="18"/>
  <c r="E791" i="18"/>
  <c r="G791" i="18"/>
  <c r="F774" i="18"/>
  <c r="G772" i="18"/>
  <c r="F753" i="18"/>
  <c r="D753" i="18"/>
  <c r="F679" i="18"/>
  <c r="G679" i="18"/>
  <c r="D679" i="18"/>
  <c r="E679" i="18"/>
  <c r="G661" i="18"/>
  <c r="F476" i="18"/>
  <c r="D476" i="18"/>
  <c r="E476" i="18"/>
  <c r="G476" i="18"/>
  <c r="D400" i="18"/>
  <c r="E400" i="18"/>
  <c r="F400" i="18"/>
  <c r="G400" i="18"/>
  <c r="D389" i="18"/>
  <c r="E389" i="18"/>
  <c r="G389" i="18"/>
  <c r="D739" i="18"/>
  <c r="E739" i="18"/>
  <c r="F739" i="18"/>
  <c r="G739" i="18"/>
  <c r="D699" i="18"/>
  <c r="E699" i="18"/>
  <c r="F699" i="18"/>
  <c r="G699" i="18"/>
  <c r="F687" i="18"/>
  <c r="G687" i="18"/>
  <c r="D687" i="18"/>
  <c r="E687" i="18"/>
  <c r="F663" i="18"/>
  <c r="G663" i="18"/>
  <c r="F582" i="18"/>
  <c r="G582" i="18"/>
  <c r="D582" i="18"/>
  <c r="E582" i="18"/>
  <c r="E700" i="18"/>
  <c r="D700" i="18"/>
  <c r="F700" i="18"/>
  <c r="E648" i="18"/>
  <c r="D648" i="18"/>
  <c r="F648" i="18"/>
  <c r="E631" i="18"/>
  <c r="D631" i="18"/>
  <c r="F631" i="18"/>
  <c r="G631" i="18"/>
  <c r="D634" i="18"/>
  <c r="E634" i="18"/>
  <c r="F634" i="18"/>
  <c r="G634" i="18"/>
  <c r="D598" i="18"/>
  <c r="E598" i="18"/>
  <c r="F598" i="18"/>
  <c r="G598" i="18"/>
  <c r="E850" i="18"/>
  <c r="G850" i="18"/>
  <c r="E845" i="18"/>
  <c r="F845" i="18"/>
  <c r="G845" i="18"/>
  <c r="F818" i="18"/>
  <c r="G818" i="18"/>
  <c r="D809" i="18"/>
  <c r="E809" i="18"/>
  <c r="D797" i="18"/>
  <c r="E797" i="18"/>
  <c r="G796" i="18"/>
  <c r="D796" i="18"/>
  <c r="E796" i="18"/>
  <c r="F796" i="18"/>
  <c r="E603" i="18"/>
  <c r="D603" i="18"/>
  <c r="F603" i="18"/>
  <c r="G603" i="18"/>
  <c r="E266" i="18"/>
  <c r="F266" i="18"/>
  <c r="D266" i="18"/>
  <c r="G266" i="18"/>
  <c r="F1104" i="18"/>
  <c r="G1104" i="18"/>
  <c r="E1083" i="18"/>
  <c r="F1083" i="18"/>
  <c r="D985" i="18"/>
  <c r="E985" i="18"/>
  <c r="G937" i="18"/>
  <c r="E937" i="18"/>
  <c r="F937" i="18"/>
  <c r="F909" i="18"/>
  <c r="E909" i="18"/>
  <c r="F887" i="18"/>
  <c r="D887" i="18"/>
  <c r="E887" i="18"/>
  <c r="G887" i="18"/>
  <c r="G880" i="18"/>
  <c r="D880" i="18"/>
  <c r="E880" i="18"/>
  <c r="F880" i="18"/>
  <c r="E870" i="18"/>
  <c r="F870" i="18"/>
  <c r="F850" i="18"/>
  <c r="D845" i="18"/>
  <c r="D837" i="18"/>
  <c r="E837" i="18"/>
  <c r="F837" i="18"/>
  <c r="E810" i="18"/>
  <c r="D810" i="18"/>
  <c r="G809" i="18"/>
  <c r="G797" i="18"/>
  <c r="E790" i="18"/>
  <c r="D790" i="18"/>
  <c r="F790" i="18"/>
  <c r="G790" i="18"/>
  <c r="G778" i="18"/>
  <c r="D751" i="18"/>
  <c r="E751" i="18"/>
  <c r="F741" i="18"/>
  <c r="D741" i="18"/>
  <c r="E741" i="18"/>
  <c r="D715" i="18"/>
  <c r="E715" i="18"/>
  <c r="F701" i="18"/>
  <c r="D701" i="18"/>
  <c r="E701" i="18"/>
  <c r="E623" i="18"/>
  <c r="D623" i="18"/>
  <c r="F623" i="18"/>
  <c r="G623" i="18"/>
  <c r="D462" i="18"/>
  <c r="E462" i="18"/>
  <c r="F462" i="18"/>
  <c r="G462" i="18"/>
  <c r="D293" i="18"/>
  <c r="E293" i="18"/>
  <c r="F293" i="18"/>
  <c r="D841" i="18"/>
  <c r="E841" i="18"/>
  <c r="F841" i="18"/>
  <c r="G841" i="18"/>
  <c r="F831" i="18"/>
  <c r="D831" i="18"/>
  <c r="E831" i="18"/>
  <c r="F811" i="18"/>
  <c r="D811" i="18"/>
  <c r="F809" i="18"/>
  <c r="F797" i="18"/>
  <c r="E794" i="18"/>
  <c r="D794" i="18"/>
  <c r="F794" i="18"/>
  <c r="G780" i="18"/>
  <c r="D780" i="18"/>
  <c r="F779" i="18"/>
  <c r="D779" i="18"/>
  <c r="E779" i="18"/>
  <c r="D466" i="18"/>
  <c r="E466" i="18"/>
  <c r="F466" i="18"/>
  <c r="G466" i="18"/>
  <c r="E772" i="18"/>
  <c r="D772" i="18"/>
  <c r="D771" i="18"/>
  <c r="E771" i="18"/>
  <c r="F771" i="18"/>
  <c r="E720" i="18"/>
  <c r="D720" i="18"/>
  <c r="F720" i="18"/>
  <c r="G686" i="18"/>
  <c r="D686" i="18"/>
  <c r="E686" i="18"/>
  <c r="F686" i="18"/>
  <c r="F661" i="18"/>
  <c r="D661" i="18"/>
  <c r="E620" i="18"/>
  <c r="G620" i="18"/>
  <c r="F596" i="18"/>
  <c r="D596" i="18"/>
  <c r="E596" i="18"/>
  <c r="G596" i="18"/>
  <c r="D546" i="18"/>
  <c r="E546" i="18"/>
  <c r="F546" i="18"/>
  <c r="G546" i="18"/>
  <c r="D472" i="18"/>
  <c r="E472" i="18"/>
  <c r="D373" i="18"/>
  <c r="E373" i="18"/>
  <c r="G373" i="18"/>
  <c r="D630" i="18"/>
  <c r="F630" i="18"/>
  <c r="G630" i="18"/>
  <c r="D602" i="18"/>
  <c r="F602" i="18"/>
  <c r="G602" i="18"/>
  <c r="D574" i="18"/>
  <c r="E574" i="18"/>
  <c r="F516" i="18"/>
  <c r="G516" i="18"/>
  <c r="D432" i="18"/>
  <c r="E432" i="18"/>
  <c r="F432" i="18"/>
  <c r="G432" i="18"/>
  <c r="E369" i="18"/>
  <c r="D369" i="18"/>
  <c r="G369" i="18"/>
  <c r="F369" i="18"/>
  <c r="E93" i="18"/>
  <c r="D93" i="18"/>
  <c r="F93" i="18"/>
  <c r="G93" i="18"/>
  <c r="D731" i="18"/>
  <c r="E731" i="18"/>
  <c r="F731" i="18"/>
  <c r="E680" i="18"/>
  <c r="D680" i="18"/>
  <c r="F680" i="18"/>
  <c r="F673" i="18"/>
  <c r="D673" i="18"/>
  <c r="E673" i="18"/>
  <c r="E668" i="18"/>
  <c r="F668" i="18"/>
  <c r="G668" i="18"/>
  <c r="E639" i="18"/>
  <c r="F639" i="18"/>
  <c r="G639" i="18"/>
  <c r="D622" i="18"/>
  <c r="E622" i="18"/>
  <c r="G621" i="18"/>
  <c r="D621" i="18"/>
  <c r="E621" i="18"/>
  <c r="G597" i="18"/>
  <c r="D597" i="18"/>
  <c r="E589" i="18"/>
  <c r="E583" i="18"/>
  <c r="D583" i="18"/>
  <c r="F583" i="18"/>
  <c r="F576" i="18"/>
  <c r="D576" i="18"/>
  <c r="F574" i="18"/>
  <c r="D562" i="18"/>
  <c r="E562" i="18"/>
  <c r="F562" i="18"/>
  <c r="G537" i="18"/>
  <c r="D537" i="18"/>
  <c r="E537" i="18"/>
  <c r="F537" i="18"/>
  <c r="F532" i="18"/>
  <c r="D532" i="18"/>
  <c r="E532" i="18"/>
  <c r="D516" i="18"/>
  <c r="F484" i="18"/>
  <c r="D484" i="18"/>
  <c r="E484" i="18"/>
  <c r="E433" i="18"/>
  <c r="D433" i="18"/>
  <c r="F433" i="18"/>
  <c r="D416" i="18"/>
  <c r="E416" i="18"/>
  <c r="F416" i="18"/>
  <c r="G416" i="18"/>
  <c r="E412" i="18"/>
  <c r="F412" i="18"/>
  <c r="G318" i="18"/>
  <c r="D318" i="18"/>
  <c r="F245" i="18"/>
  <c r="E245" i="18"/>
  <c r="D245" i="18"/>
  <c r="G910" i="18"/>
  <c r="F840" i="18"/>
  <c r="G833" i="18"/>
  <c r="E795" i="18"/>
  <c r="G789" i="18"/>
  <c r="G786" i="18"/>
  <c r="G743" i="18"/>
  <c r="G731" i="18"/>
  <c r="G703" i="18"/>
  <c r="F698" i="18"/>
  <c r="D688" i="18"/>
  <c r="F688" i="18"/>
  <c r="F681" i="18"/>
  <c r="D681" i="18"/>
  <c r="G680" i="18"/>
  <c r="D675" i="18"/>
  <c r="E675" i="18"/>
  <c r="G673" i="18"/>
  <c r="D668" i="18"/>
  <c r="F666" i="18"/>
  <c r="D639" i="18"/>
  <c r="G622" i="18"/>
  <c r="F621" i="18"/>
  <c r="G615" i="18"/>
  <c r="D614" i="18"/>
  <c r="E614" i="18"/>
  <c r="E597" i="18"/>
  <c r="D589" i="18"/>
  <c r="G583" i="18"/>
  <c r="G578" i="18"/>
  <c r="G576" i="18"/>
  <c r="G562" i="18"/>
  <c r="E547" i="18"/>
  <c r="D547" i="18"/>
  <c r="E539" i="18"/>
  <c r="D539" i="18"/>
  <c r="D538" i="18"/>
  <c r="E538" i="18"/>
  <c r="F538" i="18"/>
  <c r="G533" i="18"/>
  <c r="D533" i="18"/>
  <c r="G532" i="18"/>
  <c r="G484" i="18"/>
  <c r="G433" i="18"/>
  <c r="F423" i="18"/>
  <c r="D423" i="18"/>
  <c r="E423" i="18"/>
  <c r="G423" i="18"/>
  <c r="D390" i="18"/>
  <c r="G390" i="18"/>
  <c r="E318" i="18"/>
  <c r="G245" i="18"/>
  <c r="F217" i="18"/>
  <c r="E217" i="18"/>
  <c r="G217" i="18"/>
  <c r="E109" i="18"/>
  <c r="D109" i="18"/>
  <c r="F109" i="18"/>
  <c r="G109" i="18"/>
  <c r="F910" i="18"/>
  <c r="F898" i="18"/>
  <c r="G897" i="18"/>
  <c r="G894" i="18"/>
  <c r="F860" i="18"/>
  <c r="E840" i="18"/>
  <c r="G839" i="18"/>
  <c r="F833" i="18"/>
  <c r="D795" i="18"/>
  <c r="F789" i="18"/>
  <c r="E787" i="18"/>
  <c r="F786" i="18"/>
  <c r="F743" i="18"/>
  <c r="G718" i="18"/>
  <c r="E718" i="18"/>
  <c r="F718" i="18"/>
  <c r="F711" i="18"/>
  <c r="G711" i="18"/>
  <c r="F703" i="18"/>
  <c r="E698" i="18"/>
  <c r="D669" i="18"/>
  <c r="E669" i="18"/>
  <c r="E666" i="18"/>
  <c r="D659" i="18"/>
  <c r="F659" i="18"/>
  <c r="G659" i="18"/>
  <c r="D643" i="18"/>
  <c r="F643" i="18"/>
  <c r="G643" i="18"/>
  <c r="D632" i="18"/>
  <c r="E632" i="18"/>
  <c r="F622" i="18"/>
  <c r="D618" i="18"/>
  <c r="E618" i="18"/>
  <c r="E616" i="18"/>
  <c r="F615" i="18"/>
  <c r="G614" i="18"/>
  <c r="F578" i="18"/>
  <c r="E576" i="18"/>
  <c r="D570" i="18"/>
  <c r="F570" i="18"/>
  <c r="G570" i="18"/>
  <c r="E558" i="18"/>
  <c r="F558" i="18"/>
  <c r="D490" i="18"/>
  <c r="E490" i="18"/>
  <c r="F490" i="18"/>
  <c r="G490" i="18"/>
  <c r="E463" i="18"/>
  <c r="D463" i="18"/>
  <c r="F463" i="18"/>
  <c r="D341" i="18"/>
  <c r="G341" i="18"/>
  <c r="F341" i="18"/>
  <c r="E267" i="18"/>
  <c r="D267" i="18"/>
  <c r="F267" i="18"/>
  <c r="G267" i="18"/>
  <c r="D735" i="18"/>
  <c r="F735" i="18"/>
  <c r="G735" i="18"/>
  <c r="E719" i="18"/>
  <c r="F719" i="18"/>
  <c r="E712" i="18"/>
  <c r="D712" i="18"/>
  <c r="F712" i="18"/>
  <c r="F695" i="18"/>
  <c r="G695" i="18"/>
  <c r="E676" i="18"/>
  <c r="D676" i="18"/>
  <c r="E571" i="18"/>
  <c r="D571" i="18"/>
  <c r="F571" i="18"/>
  <c r="F564" i="18"/>
  <c r="D564" i="18"/>
  <c r="D526" i="18"/>
  <c r="E526" i="18"/>
  <c r="F526" i="18"/>
  <c r="G526" i="18"/>
  <c r="E417" i="18"/>
  <c r="D417" i="18"/>
  <c r="F417" i="18"/>
  <c r="G417" i="18"/>
  <c r="F391" i="18"/>
  <c r="D391" i="18"/>
  <c r="E391" i="18"/>
  <c r="G391" i="18"/>
  <c r="E312" i="18"/>
  <c r="G312" i="18"/>
  <c r="D312" i="18"/>
  <c r="F312" i="18"/>
  <c r="D1016" i="18"/>
  <c r="E897" i="18"/>
  <c r="D894" i="18"/>
  <c r="D836" i="18"/>
  <c r="D835" i="18"/>
  <c r="G781" i="18"/>
  <c r="G760" i="18"/>
  <c r="G746" i="18"/>
  <c r="D746" i="18"/>
  <c r="E735" i="18"/>
  <c r="G719" i="18"/>
  <c r="G712" i="18"/>
  <c r="D711" i="18"/>
  <c r="G707" i="18"/>
  <c r="G705" i="18"/>
  <c r="E695" i="18"/>
  <c r="D683" i="18"/>
  <c r="F683" i="18"/>
  <c r="G683" i="18"/>
  <c r="F676" i="18"/>
  <c r="D671" i="18"/>
  <c r="E671" i="18"/>
  <c r="D670" i="18"/>
  <c r="F670" i="18"/>
  <c r="F656" i="18"/>
  <c r="F654" i="18"/>
  <c r="F647" i="18"/>
  <c r="G647" i="18"/>
  <c r="D633" i="18"/>
  <c r="F633" i="18"/>
  <c r="D626" i="18"/>
  <c r="F626" i="18"/>
  <c r="G626" i="18"/>
  <c r="G610" i="18"/>
  <c r="G608" i="18"/>
  <c r="G601" i="18"/>
  <c r="E601" i="18"/>
  <c r="F601" i="18"/>
  <c r="D594" i="18"/>
  <c r="E594" i="18"/>
  <c r="F594" i="18"/>
  <c r="F572" i="18"/>
  <c r="D572" i="18"/>
  <c r="G571" i="18"/>
  <c r="G564" i="18"/>
  <c r="D558" i="18"/>
  <c r="G556" i="18"/>
  <c r="F544" i="18"/>
  <c r="D544" i="18"/>
  <c r="F541" i="18"/>
  <c r="D522" i="18"/>
  <c r="E522" i="18"/>
  <c r="F468" i="18"/>
  <c r="D468" i="18"/>
  <c r="E468" i="18"/>
  <c r="G468" i="18"/>
  <c r="D333" i="18"/>
  <c r="F333" i="18"/>
  <c r="E333" i="18"/>
  <c r="G333" i="18"/>
  <c r="E313" i="18"/>
  <c r="D313" i="18"/>
  <c r="F313" i="18"/>
  <c r="D530" i="18"/>
  <c r="E530" i="18"/>
  <c r="F530" i="18"/>
  <c r="G469" i="18"/>
  <c r="D469" i="18"/>
  <c r="E469" i="18"/>
  <c r="E385" i="18"/>
  <c r="G385" i="18"/>
  <c r="D385" i="18"/>
  <c r="F385" i="18"/>
  <c r="E314" i="18"/>
  <c r="F314" i="18"/>
  <c r="E262" i="18"/>
  <c r="F262" i="18"/>
  <c r="E231" i="18"/>
  <c r="F231" i="18"/>
  <c r="G231" i="18"/>
  <c r="D231" i="18"/>
  <c r="G180" i="18"/>
  <c r="D180" i="18"/>
  <c r="F180" i="18"/>
  <c r="E200" i="18"/>
  <c r="D200" i="18"/>
  <c r="F200" i="18"/>
  <c r="G200" i="18"/>
  <c r="D347" i="18"/>
  <c r="G347" i="18"/>
  <c r="G294" i="18"/>
  <c r="D294" i="18"/>
  <c r="F252" i="18"/>
  <c r="G252" i="18"/>
  <c r="G190" i="18"/>
  <c r="E190" i="18"/>
  <c r="F190" i="18"/>
  <c r="F140" i="18"/>
  <c r="D140" i="18"/>
  <c r="D129" i="18"/>
  <c r="E129" i="18"/>
  <c r="E119" i="18"/>
  <c r="E94" i="18"/>
  <c r="D94" i="18"/>
  <c r="F94" i="18"/>
  <c r="F465" i="18"/>
  <c r="E464" i="18"/>
  <c r="F461" i="18"/>
  <c r="G458" i="18"/>
  <c r="G441" i="18"/>
  <c r="F418" i="18"/>
  <c r="F415" i="18"/>
  <c r="D415" i="18"/>
  <c r="E409" i="18"/>
  <c r="G409" i="18"/>
  <c r="G381" i="18"/>
  <c r="G367" i="18"/>
  <c r="G353" i="18"/>
  <c r="G348" i="18"/>
  <c r="F348" i="18"/>
  <c r="F310" i="18"/>
  <c r="F294" i="18"/>
  <c r="E259" i="18"/>
  <c r="G259" i="18"/>
  <c r="E252" i="18"/>
  <c r="D227" i="18"/>
  <c r="E227" i="18"/>
  <c r="F227" i="18"/>
  <c r="G227" i="18"/>
  <c r="E144" i="18"/>
  <c r="D144" i="18"/>
  <c r="F144" i="18"/>
  <c r="G144" i="18"/>
  <c r="E110" i="18"/>
  <c r="D110" i="18"/>
  <c r="F110" i="18"/>
  <c r="G110" i="18"/>
  <c r="G94" i="18"/>
  <c r="D53" i="18"/>
  <c r="E53" i="18"/>
  <c r="F53" i="18"/>
  <c r="G53" i="18"/>
  <c r="E23" i="18"/>
  <c r="F23" i="18"/>
  <c r="F569" i="18"/>
  <c r="G554" i="18"/>
  <c r="E552" i="18"/>
  <c r="G551" i="18"/>
  <c r="G536" i="18"/>
  <c r="F525" i="18"/>
  <c r="G510" i="18"/>
  <c r="G506" i="18"/>
  <c r="G498" i="18"/>
  <c r="E461" i="18"/>
  <c r="G460" i="18"/>
  <c r="F458" i="18"/>
  <c r="G452" i="18"/>
  <c r="F441" i="18"/>
  <c r="G415" i="18"/>
  <c r="F409" i="18"/>
  <c r="E381" i="18"/>
  <c r="E367" i="18"/>
  <c r="G365" i="18"/>
  <c r="F353" i="18"/>
  <c r="E350" i="18"/>
  <c r="G350" i="18"/>
  <c r="D349" i="18"/>
  <c r="G349" i="18"/>
  <c r="E348" i="18"/>
  <c r="E303" i="18"/>
  <c r="G297" i="18"/>
  <c r="E294" i="18"/>
  <c r="F286" i="18"/>
  <c r="F268" i="18"/>
  <c r="F259" i="18"/>
  <c r="D247" i="18"/>
  <c r="F247" i="18"/>
  <c r="D223" i="18"/>
  <c r="E223" i="18"/>
  <c r="F223" i="18"/>
  <c r="G223" i="18"/>
  <c r="E182" i="18"/>
  <c r="G182" i="18"/>
  <c r="G178" i="18"/>
  <c r="D178" i="18"/>
  <c r="E178" i="18"/>
  <c r="E130" i="18"/>
  <c r="F130" i="18"/>
  <c r="G95" i="18"/>
  <c r="D95" i="18"/>
  <c r="E95" i="18"/>
  <c r="D461" i="18"/>
  <c r="E458" i="18"/>
  <c r="D441" i="18"/>
  <c r="D367" i="18"/>
  <c r="G356" i="18"/>
  <c r="D356" i="18"/>
  <c r="E353" i="18"/>
  <c r="D352" i="18"/>
  <c r="F352" i="18"/>
  <c r="D345" i="18"/>
  <c r="F345" i="18"/>
  <c r="E329" i="18"/>
  <c r="G329" i="18"/>
  <c r="E307" i="18"/>
  <c r="G307" i="18"/>
  <c r="D283" i="18"/>
  <c r="F283" i="18"/>
  <c r="E255" i="18"/>
  <c r="G255" i="18"/>
  <c r="E248" i="18"/>
  <c r="F248" i="18"/>
  <c r="D243" i="18"/>
  <c r="F243" i="18"/>
  <c r="G242" i="18"/>
  <c r="F242" i="18"/>
  <c r="F178" i="18"/>
  <c r="G162" i="18"/>
  <c r="D162" i="18"/>
  <c r="E162" i="18"/>
  <c r="G126" i="18"/>
  <c r="D126" i="18"/>
  <c r="E126" i="18"/>
  <c r="F126" i="18"/>
  <c r="D115" i="18"/>
  <c r="G115" i="18"/>
  <c r="G103" i="18"/>
  <c r="E103" i="18"/>
  <c r="F103" i="18"/>
  <c r="D103" i="18"/>
  <c r="F95" i="18"/>
  <c r="D397" i="18"/>
  <c r="G397" i="18"/>
  <c r="E377" i="18"/>
  <c r="F377" i="18"/>
  <c r="E361" i="18"/>
  <c r="G361" i="18"/>
  <c r="D337" i="18"/>
  <c r="F337" i="18"/>
  <c r="E274" i="18"/>
  <c r="F274" i="18"/>
  <c r="F225" i="18"/>
  <c r="D225" i="18"/>
  <c r="G225" i="18"/>
  <c r="D199" i="18"/>
  <c r="E199" i="18"/>
  <c r="F199" i="18"/>
  <c r="G199" i="18"/>
  <c r="F108" i="18"/>
  <c r="G108" i="18"/>
  <c r="E108" i="18"/>
  <c r="D92" i="18"/>
  <c r="E92" i="18"/>
  <c r="F92" i="18"/>
  <c r="D500" i="18"/>
  <c r="G487" i="18"/>
  <c r="G486" i="18"/>
  <c r="G482" i="18"/>
  <c r="F479" i="18"/>
  <c r="G474" i="18"/>
  <c r="G425" i="18"/>
  <c r="G407" i="18"/>
  <c r="G405" i="18"/>
  <c r="G398" i="18"/>
  <c r="E397" i="18"/>
  <c r="G377" i="18"/>
  <c r="F361" i="18"/>
  <c r="F359" i="18"/>
  <c r="D359" i="18"/>
  <c r="E346" i="18"/>
  <c r="G346" i="18"/>
  <c r="G331" i="18"/>
  <c r="D323" i="18"/>
  <c r="F323" i="18"/>
  <c r="D308" i="18"/>
  <c r="G250" i="18"/>
  <c r="E250" i="18"/>
  <c r="D174" i="18"/>
  <c r="E174" i="18"/>
  <c r="F174" i="18"/>
  <c r="D151" i="18"/>
  <c r="E151" i="18"/>
  <c r="F151" i="18"/>
  <c r="G151" i="18"/>
  <c r="D139" i="18"/>
  <c r="E139" i="18"/>
  <c r="F139" i="18"/>
  <c r="D116" i="18"/>
  <c r="E116" i="18"/>
  <c r="F116" i="18"/>
  <c r="E96" i="18"/>
  <c r="F96" i="18"/>
  <c r="F34" i="18"/>
  <c r="E34" i="18"/>
  <c r="D209" i="18"/>
  <c r="E195" i="18"/>
  <c r="E163" i="18"/>
  <c r="D157" i="18"/>
  <c r="D137" i="18"/>
  <c r="E131" i="18"/>
  <c r="G111" i="18"/>
  <c r="D111" i="18"/>
  <c r="D69" i="18"/>
  <c r="E69" i="18"/>
  <c r="E52" i="18"/>
  <c r="F52" i="18"/>
  <c r="D52" i="18"/>
  <c r="G40" i="18"/>
  <c r="E40" i="18"/>
  <c r="F40" i="18"/>
  <c r="F24" i="18"/>
  <c r="F8" i="18"/>
  <c r="D4" i="18"/>
  <c r="G4" i="18"/>
  <c r="E4" i="18"/>
  <c r="F4" i="18"/>
  <c r="E101" i="18"/>
  <c r="F101" i="18"/>
  <c r="G101" i="18"/>
  <c r="D101" i="18"/>
  <c r="E84" i="18"/>
  <c r="F84" i="18"/>
  <c r="D84" i="18"/>
  <c r="D61" i="18"/>
  <c r="E61" i="18"/>
  <c r="F60" i="18"/>
  <c r="G60" i="18"/>
  <c r="E60" i="18"/>
  <c r="F35" i="18"/>
  <c r="D35" i="18"/>
  <c r="E24" i="18"/>
  <c r="F18" i="18"/>
  <c r="D18" i="18"/>
  <c r="E18" i="18"/>
  <c r="E8" i="18"/>
  <c r="D224" i="18"/>
  <c r="F220" i="18"/>
  <c r="F219" i="18"/>
  <c r="D214" i="18"/>
  <c r="E206" i="18"/>
  <c r="E205" i="18"/>
  <c r="F204" i="18"/>
  <c r="G203" i="18"/>
  <c r="F198" i="18"/>
  <c r="F150" i="18"/>
  <c r="F147" i="18"/>
  <c r="F146" i="18"/>
  <c r="D145" i="18"/>
  <c r="F143" i="18"/>
  <c r="E142" i="18"/>
  <c r="D141" i="18"/>
  <c r="E125" i="18"/>
  <c r="F123" i="18"/>
  <c r="E111" i="18"/>
  <c r="G99" i="18"/>
  <c r="G98" i="18"/>
  <c r="F88" i="18"/>
  <c r="E87" i="18"/>
  <c r="F86" i="18"/>
  <c r="F85" i="18"/>
  <c r="G84" i="18"/>
  <c r="G74" i="18"/>
  <c r="F69" i="18"/>
  <c r="G61" i="18"/>
  <c r="D60" i="18"/>
  <c r="F48" i="18"/>
  <c r="G36" i="18"/>
  <c r="E35" i="18"/>
  <c r="F31" i="18"/>
  <c r="G26" i="18"/>
  <c r="G18" i="18"/>
  <c r="F10" i="18"/>
  <c r="D10" i="18"/>
  <c r="E5" i="18"/>
  <c r="F5" i="18"/>
  <c r="D5" i="18"/>
  <c r="G5" i="18"/>
  <c r="D205" i="18"/>
  <c r="F203" i="18"/>
  <c r="E198" i="18"/>
  <c r="E150" i="18"/>
  <c r="D146" i="18"/>
  <c r="E98" i="18"/>
  <c r="G56" i="18"/>
  <c r="E56" i="18"/>
  <c r="E48" i="18"/>
  <c r="F36" i="18"/>
  <c r="E26" i="18"/>
  <c r="F19" i="18"/>
  <c r="D19" i="18"/>
  <c r="F344" i="18"/>
  <c r="F325" i="18"/>
  <c r="F322" i="18"/>
  <c r="F306" i="18"/>
  <c r="D282" i="18"/>
  <c r="F258" i="18"/>
  <c r="G237" i="18"/>
  <c r="D230" i="18"/>
  <c r="E229" i="18"/>
  <c r="E203" i="18"/>
  <c r="F202" i="18"/>
  <c r="G193" i="18"/>
  <c r="F187" i="18"/>
  <c r="D150" i="18"/>
  <c r="E102" i="18"/>
  <c r="F102" i="18"/>
  <c r="G102" i="18"/>
  <c r="D102" i="18"/>
  <c r="D98" i="18"/>
  <c r="F90" i="18"/>
  <c r="D90" i="18"/>
  <c r="D75" i="18"/>
  <c r="F56" i="18"/>
  <c r="E45" i="18"/>
  <c r="F45" i="18"/>
  <c r="D45" i="18"/>
  <c r="E36" i="18"/>
  <c r="E32" i="18"/>
  <c r="E29" i="18"/>
  <c r="F29" i="18"/>
  <c r="G29" i="18"/>
  <c r="D29" i="18"/>
  <c r="D27" i="18"/>
  <c r="D26" i="18"/>
  <c r="E19" i="18"/>
  <c r="G16" i="18"/>
  <c r="F16" i="18"/>
  <c r="F11" i="18"/>
  <c r="D11" i="18"/>
  <c r="E10" i="18"/>
  <c r="F114" i="18"/>
  <c r="E114" i="18"/>
  <c r="D12" i="18"/>
  <c r="E12" i="18"/>
  <c r="G106" i="18"/>
  <c r="E104" i="18"/>
  <c r="D83" i="18"/>
  <c r="E79" i="18"/>
  <c r="F78" i="18"/>
  <c r="F77" i="18"/>
  <c r="F68" i="18"/>
  <c r="F44" i="18"/>
  <c r="F28" i="18"/>
  <c r="F21" i="18"/>
  <c r="F79" i="18"/>
  <c r="G78" i="18"/>
  <c r="D1165" i="18"/>
  <c r="G1165" i="18"/>
  <c r="E1165" i="18"/>
  <c r="F1165" i="18"/>
  <c r="D1150" i="18"/>
  <c r="E1150" i="18"/>
  <c r="F1150" i="18"/>
  <c r="G1150" i="18"/>
  <c r="F1054" i="18"/>
  <c r="D1054" i="18"/>
  <c r="E1054" i="18"/>
  <c r="G1054" i="18"/>
  <c r="F964" i="18"/>
  <c r="E964" i="18"/>
  <c r="D964" i="18"/>
  <c r="G964" i="18"/>
  <c r="F823" i="18"/>
  <c r="D823" i="18"/>
  <c r="E823" i="18"/>
  <c r="G823" i="18"/>
  <c r="G804" i="18"/>
  <c r="D804" i="18"/>
  <c r="E804" i="18"/>
  <c r="F804" i="18"/>
  <c r="F588" i="18"/>
  <c r="D588" i="18"/>
  <c r="E588" i="18"/>
  <c r="G588" i="18"/>
  <c r="E1048" i="18"/>
  <c r="G1048" i="18"/>
  <c r="D1048" i="18"/>
  <c r="F1048" i="18"/>
  <c r="F1240" i="18"/>
  <c r="D1240" i="18"/>
  <c r="E1240" i="18"/>
  <c r="G1240" i="18"/>
  <c r="F1224" i="18"/>
  <c r="D1224" i="18"/>
  <c r="E1224" i="18"/>
  <c r="G1224" i="18"/>
  <c r="E1163" i="18"/>
  <c r="D1163" i="18"/>
  <c r="F1163" i="18"/>
  <c r="G1163" i="18"/>
  <c r="F924" i="18"/>
  <c r="E924" i="18"/>
  <c r="D924" i="18"/>
  <c r="G924" i="18"/>
  <c r="F1199" i="18"/>
  <c r="D1199" i="18"/>
  <c r="E1199" i="18"/>
  <c r="G1199" i="18"/>
  <c r="G1033" i="18"/>
  <c r="E1033" i="18"/>
  <c r="D1033" i="18"/>
  <c r="F1033" i="18"/>
  <c r="F1184" i="18"/>
  <c r="D1184" i="18"/>
  <c r="E1184" i="18"/>
  <c r="G1184" i="18"/>
  <c r="F1135" i="18"/>
  <c r="D1135" i="18"/>
  <c r="E1135" i="18"/>
  <c r="G1135" i="18"/>
  <c r="D1323" i="18"/>
  <c r="E1323" i="18"/>
  <c r="F1323" i="18"/>
  <c r="G1323" i="18"/>
  <c r="D1315" i="18"/>
  <c r="E1315" i="18"/>
  <c r="F1315" i="18"/>
  <c r="G1315" i="18"/>
  <c r="D1307" i="18"/>
  <c r="E1307" i="18"/>
  <c r="F1307" i="18"/>
  <c r="G1307" i="18"/>
  <c r="D1299" i="18"/>
  <c r="E1299" i="18"/>
  <c r="F1299" i="18"/>
  <c r="G1299" i="18"/>
  <c r="D1291" i="18"/>
  <c r="E1291" i="18"/>
  <c r="F1291" i="18"/>
  <c r="G1291" i="18"/>
  <c r="D1283" i="18"/>
  <c r="E1283" i="18"/>
  <c r="F1283" i="18"/>
  <c r="G1283" i="18"/>
  <c r="D1275" i="18"/>
  <c r="E1275" i="18"/>
  <c r="F1275" i="18"/>
  <c r="G1275" i="18"/>
  <c r="D1267" i="18"/>
  <c r="E1267" i="18"/>
  <c r="F1267" i="18"/>
  <c r="G1267" i="18"/>
  <c r="D1259" i="18"/>
  <c r="E1259" i="18"/>
  <c r="F1259" i="18"/>
  <c r="G1259" i="18"/>
  <c r="G1164" i="18"/>
  <c r="D1164" i="18"/>
  <c r="E1164" i="18"/>
  <c r="F1164" i="18"/>
  <c r="D1246" i="18"/>
  <c r="E1246" i="18"/>
  <c r="F1246" i="18"/>
  <c r="G1246" i="18"/>
  <c r="D1230" i="18"/>
  <c r="E1230" i="18"/>
  <c r="F1230" i="18"/>
  <c r="G1230" i="18"/>
  <c r="D1214" i="18"/>
  <c r="E1214" i="18"/>
  <c r="F1214" i="18"/>
  <c r="G1214" i="18"/>
  <c r="G986" i="18"/>
  <c r="D986" i="18"/>
  <c r="F986" i="18"/>
  <c r="E986" i="18"/>
  <c r="D939" i="18"/>
  <c r="E939" i="18"/>
  <c r="G939" i="18"/>
  <c r="F939" i="18"/>
  <c r="F1326" i="18"/>
  <c r="F1318" i="18"/>
  <c r="F1310" i="18"/>
  <c r="F1302" i="18"/>
  <c r="F1294" i="18"/>
  <c r="F1286" i="18"/>
  <c r="F1278" i="18"/>
  <c r="F1270" i="18"/>
  <c r="F1262" i="18"/>
  <c r="F1254" i="18"/>
  <c r="D1251" i="18"/>
  <c r="D1247" i="18"/>
  <c r="D1236" i="18"/>
  <c r="D1235" i="18"/>
  <c r="D1231" i="18"/>
  <c r="D1220" i="18"/>
  <c r="D1219" i="18"/>
  <c r="D1215" i="18"/>
  <c r="E1204" i="18"/>
  <c r="F1203" i="18"/>
  <c r="D1200" i="18"/>
  <c r="F1190" i="18"/>
  <c r="D1189" i="18"/>
  <c r="G1189" i="18"/>
  <c r="D1180" i="18"/>
  <c r="D1179" i="18"/>
  <c r="E1175" i="18"/>
  <c r="E1166" i="18"/>
  <c r="E1160" i="18"/>
  <c r="D1151" i="18"/>
  <c r="E1140" i="18"/>
  <c r="F1139" i="18"/>
  <c r="D1136" i="18"/>
  <c r="E1132" i="18"/>
  <c r="G1132" i="18"/>
  <c r="E1128" i="18"/>
  <c r="D1127" i="18"/>
  <c r="F1127" i="18"/>
  <c r="E1124" i="18"/>
  <c r="G1124" i="18"/>
  <c r="E1120" i="18"/>
  <c r="D1119" i="18"/>
  <c r="F1119" i="18"/>
  <c r="E1116" i="18"/>
  <c r="G1116" i="18"/>
  <c r="E1112" i="18"/>
  <c r="D1111" i="18"/>
  <c r="F1111" i="18"/>
  <c r="E1108" i="18"/>
  <c r="G1108" i="18"/>
  <c r="E1104" i="18"/>
  <c r="D1103" i="18"/>
  <c r="F1103" i="18"/>
  <c r="E1100" i="18"/>
  <c r="G1100" i="18"/>
  <c r="E1096" i="18"/>
  <c r="D1095" i="18"/>
  <c r="F1095" i="18"/>
  <c r="E1092" i="18"/>
  <c r="G1092" i="18"/>
  <c r="E1088" i="18"/>
  <c r="D1087" i="18"/>
  <c r="F1087" i="18"/>
  <c r="E1084" i="18"/>
  <c r="G1084" i="18"/>
  <c r="E1080" i="18"/>
  <c r="D1079" i="18"/>
  <c r="F1079" i="18"/>
  <c r="E1076" i="18"/>
  <c r="G1076" i="18"/>
  <c r="G1049" i="18"/>
  <c r="F1049" i="18"/>
  <c r="D1035" i="18"/>
  <c r="G1035" i="18"/>
  <c r="D979" i="18"/>
  <c r="E979" i="18"/>
  <c r="G979" i="18"/>
  <c r="F965" i="18"/>
  <c r="G965" i="18"/>
  <c r="D965" i="18"/>
  <c r="F940" i="18"/>
  <c r="E940" i="18"/>
  <c r="D913" i="18"/>
  <c r="G913" i="18"/>
  <c r="F913" i="18"/>
  <c r="G888" i="18"/>
  <c r="F888" i="18"/>
  <c r="E888" i="18"/>
  <c r="E1326" i="18"/>
  <c r="E1318" i="18"/>
  <c r="E1310" i="18"/>
  <c r="E1302" i="18"/>
  <c r="E1294" i="18"/>
  <c r="E1286" i="18"/>
  <c r="E1278" i="18"/>
  <c r="E1270" i="18"/>
  <c r="E1262" i="18"/>
  <c r="E1254" i="18"/>
  <c r="D1245" i="18"/>
  <c r="G1245" i="18"/>
  <c r="D1229" i="18"/>
  <c r="G1229" i="18"/>
  <c r="D1213" i="18"/>
  <c r="G1213" i="18"/>
  <c r="D1204" i="18"/>
  <c r="D1203" i="18"/>
  <c r="E1190" i="18"/>
  <c r="D1175" i="18"/>
  <c r="D1160" i="18"/>
  <c r="D1149" i="18"/>
  <c r="G1149" i="18"/>
  <c r="D1140" i="18"/>
  <c r="D1139" i="18"/>
  <c r="G1134" i="18"/>
  <c r="D1134" i="18"/>
  <c r="D1133" i="18"/>
  <c r="G1133" i="18"/>
  <c r="D1128" i="18"/>
  <c r="G1126" i="18"/>
  <c r="D1126" i="18"/>
  <c r="D1125" i="18"/>
  <c r="G1125" i="18"/>
  <c r="D1120" i="18"/>
  <c r="G1118" i="18"/>
  <c r="D1118" i="18"/>
  <c r="D1117" i="18"/>
  <c r="G1117" i="18"/>
  <c r="D1112" i="18"/>
  <c r="G1110" i="18"/>
  <c r="D1110" i="18"/>
  <c r="D1109" i="18"/>
  <c r="G1109" i="18"/>
  <c r="D1104" i="18"/>
  <c r="G1102" i="18"/>
  <c r="D1102" i="18"/>
  <c r="D1101" i="18"/>
  <c r="G1101" i="18"/>
  <c r="D1096" i="18"/>
  <c r="G1094" i="18"/>
  <c r="D1094" i="18"/>
  <c r="D1093" i="18"/>
  <c r="G1093" i="18"/>
  <c r="D1088" i="18"/>
  <c r="G1086" i="18"/>
  <c r="D1086" i="18"/>
  <c r="D1085" i="18"/>
  <c r="G1085" i="18"/>
  <c r="D1080" i="18"/>
  <c r="G1078" i="18"/>
  <c r="D1078" i="18"/>
  <c r="D1077" i="18"/>
  <c r="G1077" i="18"/>
  <c r="G1062" i="18"/>
  <c r="D1062" i="18"/>
  <c r="F1061" i="18"/>
  <c r="G1061" i="18"/>
  <c r="F1053" i="18"/>
  <c r="E1053" i="18"/>
  <c r="G1034" i="18"/>
  <c r="D1034" i="18"/>
  <c r="E1034" i="18"/>
  <c r="E992" i="18"/>
  <c r="D992" i="18"/>
  <c r="G992" i="18"/>
  <c r="F980" i="18"/>
  <c r="E980" i="18"/>
  <c r="D955" i="18"/>
  <c r="E955" i="18"/>
  <c r="G955" i="18"/>
  <c r="F941" i="18"/>
  <c r="G941" i="18"/>
  <c r="D941" i="18"/>
  <c r="E920" i="18"/>
  <c r="F920" i="18"/>
  <c r="G920" i="18"/>
  <c r="F908" i="18"/>
  <c r="G908" i="18"/>
  <c r="G1325" i="18"/>
  <c r="G1317" i="18"/>
  <c r="G1309" i="18"/>
  <c r="G1301" i="18"/>
  <c r="G1293" i="18"/>
  <c r="G1285" i="18"/>
  <c r="G1277" i="18"/>
  <c r="G1269" i="18"/>
  <c r="G1261" i="18"/>
  <c r="G1253" i="18"/>
  <c r="F1245" i="18"/>
  <c r="F1244" i="18"/>
  <c r="G1243" i="18"/>
  <c r="G1239" i="18"/>
  <c r="F1229" i="18"/>
  <c r="F1228" i="18"/>
  <c r="G1227" i="18"/>
  <c r="G1223" i="18"/>
  <c r="F1213" i="18"/>
  <c r="F1212" i="18"/>
  <c r="G1211" i="18"/>
  <c r="G1198" i="18"/>
  <c r="G1183" i="18"/>
  <c r="D1173" i="18"/>
  <c r="G1173" i="18"/>
  <c r="G1168" i="18"/>
  <c r="F1149" i="18"/>
  <c r="F1148" i="18"/>
  <c r="G1147" i="18"/>
  <c r="F1134" i="18"/>
  <c r="F1133" i="18"/>
  <c r="F1126" i="18"/>
  <c r="F1125" i="18"/>
  <c r="F1118" i="18"/>
  <c r="F1117" i="18"/>
  <c r="F1110" i="18"/>
  <c r="F1109" i="18"/>
  <c r="F1102" i="18"/>
  <c r="F1101" i="18"/>
  <c r="F1094" i="18"/>
  <c r="F1093" i="18"/>
  <c r="F1086" i="18"/>
  <c r="F1085" i="18"/>
  <c r="F1078" i="18"/>
  <c r="F1077" i="18"/>
  <c r="F1062" i="18"/>
  <c r="E1061" i="18"/>
  <c r="D1060" i="18"/>
  <c r="F1060" i="18"/>
  <c r="G1053" i="18"/>
  <c r="G1050" i="18"/>
  <c r="D1050" i="18"/>
  <c r="F1050" i="18"/>
  <c r="F1034" i="18"/>
  <c r="E1024" i="18"/>
  <c r="F1024" i="18"/>
  <c r="F992" i="18"/>
  <c r="F981" i="18"/>
  <c r="G981" i="18"/>
  <c r="D981" i="18"/>
  <c r="G980" i="18"/>
  <c r="F956" i="18"/>
  <c r="E956" i="18"/>
  <c r="F955" i="18"/>
  <c r="E941" i="18"/>
  <c r="D931" i="18"/>
  <c r="E931" i="18"/>
  <c r="G931" i="18"/>
  <c r="D920" i="18"/>
  <c r="E908" i="18"/>
  <c r="F867" i="18"/>
  <c r="D867" i="18"/>
  <c r="E867" i="18"/>
  <c r="E838" i="18"/>
  <c r="G838" i="18"/>
  <c r="D838" i="18"/>
  <c r="F1325" i="18"/>
  <c r="G1322" i="18"/>
  <c r="F1317" i="18"/>
  <c r="G1314" i="18"/>
  <c r="F1309" i="18"/>
  <c r="G1306" i="18"/>
  <c r="F1301" i="18"/>
  <c r="G1298" i="18"/>
  <c r="F1293" i="18"/>
  <c r="G1290" i="18"/>
  <c r="F1285" i="18"/>
  <c r="G1282" i="18"/>
  <c r="F1277" i="18"/>
  <c r="G1274" i="18"/>
  <c r="F1269" i="18"/>
  <c r="G1266" i="18"/>
  <c r="F1261" i="18"/>
  <c r="G1258" i="18"/>
  <c r="F1253" i="18"/>
  <c r="E1245" i="18"/>
  <c r="E1244" i="18"/>
  <c r="F1243" i="18"/>
  <c r="E1239" i="18"/>
  <c r="E1229" i="18"/>
  <c r="E1228" i="18"/>
  <c r="F1227" i="18"/>
  <c r="E1223" i="18"/>
  <c r="E1213" i="18"/>
  <c r="E1212" i="18"/>
  <c r="F1211" i="18"/>
  <c r="G1207" i="18"/>
  <c r="F1198" i="18"/>
  <c r="D1197" i="18"/>
  <c r="G1197" i="18"/>
  <c r="G1192" i="18"/>
  <c r="E1183" i="18"/>
  <c r="F1173" i="18"/>
  <c r="F1172" i="18"/>
  <c r="G1171" i="18"/>
  <c r="E1168" i="18"/>
  <c r="G1158" i="18"/>
  <c r="E1149" i="18"/>
  <c r="E1148" i="18"/>
  <c r="F1147" i="18"/>
  <c r="G1143" i="18"/>
  <c r="E1134" i="18"/>
  <c r="E1133" i="18"/>
  <c r="E1126" i="18"/>
  <c r="E1125" i="18"/>
  <c r="E1118" i="18"/>
  <c r="E1117" i="18"/>
  <c r="E1110" i="18"/>
  <c r="E1109" i="18"/>
  <c r="E1102" i="18"/>
  <c r="E1101" i="18"/>
  <c r="E1094" i="18"/>
  <c r="E1093" i="18"/>
  <c r="E1086" i="18"/>
  <c r="E1085" i="18"/>
  <c r="E1078" i="18"/>
  <c r="E1077" i="18"/>
  <c r="E1062" i="18"/>
  <c r="D1061" i="18"/>
  <c r="G1060" i="18"/>
  <c r="D1059" i="18"/>
  <c r="G1059" i="18"/>
  <c r="D1057" i="18"/>
  <c r="G1057" i="18"/>
  <c r="E1056" i="18"/>
  <c r="F1056" i="18"/>
  <c r="D1053" i="18"/>
  <c r="E1050" i="18"/>
  <c r="E1040" i="18"/>
  <c r="G1040" i="18"/>
  <c r="F1028" i="18"/>
  <c r="D1028" i="18"/>
  <c r="G1028" i="18"/>
  <c r="D1027" i="18"/>
  <c r="G1027" i="18"/>
  <c r="G1025" i="18"/>
  <c r="E1025" i="18"/>
  <c r="G1024" i="18"/>
  <c r="F997" i="18"/>
  <c r="G997" i="18"/>
  <c r="G993" i="18"/>
  <c r="D993" i="18"/>
  <c r="F993" i="18"/>
  <c r="E981" i="18"/>
  <c r="D980" i="18"/>
  <c r="D971" i="18"/>
  <c r="E971" i="18"/>
  <c r="G971" i="18"/>
  <c r="F957" i="18"/>
  <c r="G957" i="18"/>
  <c r="D957" i="18"/>
  <c r="G956" i="18"/>
  <c r="F932" i="18"/>
  <c r="E932" i="18"/>
  <c r="F931" i="18"/>
  <c r="D921" i="18"/>
  <c r="G921" i="18"/>
  <c r="F921" i="18"/>
  <c r="D915" i="18"/>
  <c r="E915" i="18"/>
  <c r="F915" i="18"/>
  <c r="G915" i="18"/>
  <c r="D908" i="18"/>
  <c r="F895" i="18"/>
  <c r="G895" i="18"/>
  <c r="D895" i="18"/>
  <c r="E895" i="18"/>
  <c r="G867" i="18"/>
  <c r="F838" i="18"/>
  <c r="E1325" i="18"/>
  <c r="E1317" i="18"/>
  <c r="E1309" i="18"/>
  <c r="E1301" i="18"/>
  <c r="E1293" i="18"/>
  <c r="E1285" i="18"/>
  <c r="E1277" i="18"/>
  <c r="E1269" i="18"/>
  <c r="E1261" i="18"/>
  <c r="E1253" i="18"/>
  <c r="G1248" i="18"/>
  <c r="D1244" i="18"/>
  <c r="D1243" i="18"/>
  <c r="D1239" i="18"/>
  <c r="G1238" i="18"/>
  <c r="G1232" i="18"/>
  <c r="D1228" i="18"/>
  <c r="D1227" i="18"/>
  <c r="D1223" i="18"/>
  <c r="G1222" i="18"/>
  <c r="G1216" i="18"/>
  <c r="D1212" i="18"/>
  <c r="D1211" i="18"/>
  <c r="E1207" i="18"/>
  <c r="E1198" i="18"/>
  <c r="F1197" i="18"/>
  <c r="F1196" i="18"/>
  <c r="G1195" i="18"/>
  <c r="E1192" i="18"/>
  <c r="D1183" i="18"/>
  <c r="G1182" i="18"/>
  <c r="E1173" i="18"/>
  <c r="E1172" i="18"/>
  <c r="F1171" i="18"/>
  <c r="D1168" i="18"/>
  <c r="G1167" i="18"/>
  <c r="F1158" i="18"/>
  <c r="D1157" i="18"/>
  <c r="G1157" i="18"/>
  <c r="G1152" i="18"/>
  <c r="D1148" i="18"/>
  <c r="D1147" i="18"/>
  <c r="E1143" i="18"/>
  <c r="E1060" i="18"/>
  <c r="F1059" i="18"/>
  <c r="G1058" i="18"/>
  <c r="E1058" i="18"/>
  <c r="F1057" i="18"/>
  <c r="G1056" i="18"/>
  <c r="G1041" i="18"/>
  <c r="F1041" i="18"/>
  <c r="F1040" i="18"/>
  <c r="E1028" i="18"/>
  <c r="F1027" i="18"/>
  <c r="G1026" i="18"/>
  <c r="D1026" i="18"/>
  <c r="E1026" i="18"/>
  <c r="F1025" i="18"/>
  <c r="D1024" i="18"/>
  <c r="F1005" i="18"/>
  <c r="G1005" i="18"/>
  <c r="E997" i="18"/>
  <c r="F996" i="18"/>
  <c r="E996" i="18"/>
  <c r="G994" i="18"/>
  <c r="D994" i="18"/>
  <c r="F994" i="18"/>
  <c r="E993" i="18"/>
  <c r="E984" i="18"/>
  <c r="G984" i="18"/>
  <c r="F972" i="18"/>
  <c r="E972" i="18"/>
  <c r="F971" i="18"/>
  <c r="D956" i="18"/>
  <c r="D947" i="18"/>
  <c r="E947" i="18"/>
  <c r="G947" i="18"/>
  <c r="F933" i="18"/>
  <c r="G933" i="18"/>
  <c r="D933" i="18"/>
  <c r="G932" i="18"/>
  <c r="E921" i="18"/>
  <c r="F916" i="18"/>
  <c r="E916" i="18"/>
  <c r="G868" i="18"/>
  <c r="D868" i="18"/>
  <c r="E868" i="18"/>
  <c r="F868" i="18"/>
  <c r="F863" i="18"/>
  <c r="D863" i="18"/>
  <c r="E863" i="18"/>
  <c r="G863" i="18"/>
  <c r="G832" i="18"/>
  <c r="E832" i="18"/>
  <c r="F832" i="18"/>
  <c r="D832" i="18"/>
  <c r="E822" i="18"/>
  <c r="D822" i="18"/>
  <c r="F822" i="18"/>
  <c r="G822" i="18"/>
  <c r="D1237" i="18"/>
  <c r="G1237" i="18"/>
  <c r="D1221" i="18"/>
  <c r="G1221" i="18"/>
  <c r="D1181" i="18"/>
  <c r="G1181" i="18"/>
  <c r="D1067" i="18"/>
  <c r="E1067" i="18"/>
  <c r="G1067" i="18"/>
  <c r="G1066" i="18"/>
  <c r="F1066" i="18"/>
  <c r="E1064" i="18"/>
  <c r="G1064" i="18"/>
  <c r="F1045" i="18"/>
  <c r="E1045" i="18"/>
  <c r="F1020" i="18"/>
  <c r="G1020" i="18"/>
  <c r="F1013" i="18"/>
  <c r="D1013" i="18"/>
  <c r="G1013" i="18"/>
  <c r="F1012" i="18"/>
  <c r="G1012" i="18"/>
  <c r="F1004" i="18"/>
  <c r="E1004" i="18"/>
  <c r="G985" i="18"/>
  <c r="F985" i="18"/>
  <c r="F973" i="18"/>
  <c r="G973" i="18"/>
  <c r="D973" i="18"/>
  <c r="F948" i="18"/>
  <c r="E948" i="18"/>
  <c r="G904" i="18"/>
  <c r="D904" i="18"/>
  <c r="E904" i="18"/>
  <c r="F904" i="18"/>
  <c r="D1205" i="18"/>
  <c r="G1205" i="18"/>
  <c r="D1141" i="18"/>
  <c r="G1141" i="18"/>
  <c r="E1070" i="18"/>
  <c r="G1070" i="18"/>
  <c r="D1068" i="18"/>
  <c r="G1068" i="18"/>
  <c r="D1043" i="18"/>
  <c r="E1043" i="18"/>
  <c r="G1043" i="18"/>
  <c r="G1042" i="18"/>
  <c r="D1042" i="18"/>
  <c r="F1042" i="18"/>
  <c r="E1032" i="18"/>
  <c r="F1032" i="18"/>
  <c r="D1019" i="18"/>
  <c r="F1019" i="18"/>
  <c r="D1011" i="18"/>
  <c r="F1011" i="18"/>
  <c r="F989" i="18"/>
  <c r="E989" i="18"/>
  <c r="D963" i="18"/>
  <c r="E963" i="18"/>
  <c r="G963" i="18"/>
  <c r="F949" i="18"/>
  <c r="G949" i="18"/>
  <c r="D949" i="18"/>
  <c r="D923" i="18"/>
  <c r="E923" i="18"/>
  <c r="F923" i="18"/>
  <c r="G923" i="18"/>
  <c r="E912" i="18"/>
  <c r="F912" i="18"/>
  <c r="G912" i="18"/>
  <c r="G872" i="18"/>
  <c r="D872" i="18"/>
  <c r="E872" i="18"/>
  <c r="G864" i="18"/>
  <c r="D864" i="18"/>
  <c r="E864" i="18"/>
  <c r="F864" i="18"/>
  <c r="G848" i="18"/>
  <c r="D848" i="18"/>
  <c r="E848" i="18"/>
  <c r="F848" i="18"/>
  <c r="D1072" i="18"/>
  <c r="D1069" i="18"/>
  <c r="E1051" i="18"/>
  <c r="D1036" i="18"/>
  <c r="D1021" i="18"/>
  <c r="G1010" i="18"/>
  <c r="D1010" i="18"/>
  <c r="D1001" i="18"/>
  <c r="D1000" i="18"/>
  <c r="E987" i="18"/>
  <c r="E976" i="18"/>
  <c r="F976" i="18"/>
  <c r="E968" i="18"/>
  <c r="F968" i="18"/>
  <c r="E960" i="18"/>
  <c r="F960" i="18"/>
  <c r="E952" i="18"/>
  <c r="F952" i="18"/>
  <c r="E944" i="18"/>
  <c r="F944" i="18"/>
  <c r="E936" i="18"/>
  <c r="F936" i="18"/>
  <c r="E928" i="18"/>
  <c r="F928" i="18"/>
  <c r="E878" i="18"/>
  <c r="D878" i="18"/>
  <c r="F878" i="18"/>
  <c r="G878" i="18"/>
  <c r="F859" i="18"/>
  <c r="G859" i="18"/>
  <c r="E814" i="18"/>
  <c r="D814" i="18"/>
  <c r="F814" i="18"/>
  <c r="G814" i="18"/>
  <c r="F807" i="18"/>
  <c r="E807" i="18"/>
  <c r="G807" i="18"/>
  <c r="D807" i="18"/>
  <c r="F799" i="18"/>
  <c r="E799" i="18"/>
  <c r="G799" i="18"/>
  <c r="G1018" i="18"/>
  <c r="D1018" i="18"/>
  <c r="G900" i="18"/>
  <c r="D900" i="18"/>
  <c r="E900" i="18"/>
  <c r="F900" i="18"/>
  <c r="E886" i="18"/>
  <c r="D886" i="18"/>
  <c r="F886" i="18"/>
  <c r="F879" i="18"/>
  <c r="D879" i="18"/>
  <c r="E879" i="18"/>
  <c r="G879" i="18"/>
  <c r="F847" i="18"/>
  <c r="D847" i="18"/>
  <c r="E847" i="18"/>
  <c r="G828" i="18"/>
  <c r="D828" i="18"/>
  <c r="E828" i="18"/>
  <c r="F815" i="18"/>
  <c r="D815" i="18"/>
  <c r="E815" i="18"/>
  <c r="G815" i="18"/>
  <c r="G1002" i="18"/>
  <c r="D1002" i="18"/>
  <c r="D907" i="18"/>
  <c r="E907" i="18"/>
  <c r="F907" i="18"/>
  <c r="D905" i="18"/>
  <c r="G905" i="18"/>
  <c r="F803" i="18"/>
  <c r="D803" i="18"/>
  <c r="E803" i="18"/>
  <c r="G803" i="18"/>
  <c r="E704" i="18"/>
  <c r="D704" i="18"/>
  <c r="F704" i="18"/>
  <c r="G704" i="18"/>
  <c r="D978" i="18"/>
  <c r="D970" i="18"/>
  <c r="D962" i="18"/>
  <c r="D954" i="18"/>
  <c r="D946" i="18"/>
  <c r="D938" i="18"/>
  <c r="D930" i="18"/>
  <c r="D922" i="18"/>
  <c r="D914" i="18"/>
  <c r="D906" i="18"/>
  <c r="F874" i="18"/>
  <c r="F871" i="18"/>
  <c r="E871" i="18"/>
  <c r="G871" i="18"/>
  <c r="E866" i="18"/>
  <c r="F866" i="18"/>
  <c r="G866" i="18"/>
  <c r="E860" i="18"/>
  <c r="G852" i="18"/>
  <c r="E852" i="18"/>
  <c r="F852" i="18"/>
  <c r="E846" i="18"/>
  <c r="F846" i="18"/>
  <c r="G846" i="18"/>
  <c r="E839" i="18"/>
  <c r="F827" i="18"/>
  <c r="E827" i="18"/>
  <c r="G827" i="18"/>
  <c r="G808" i="18"/>
  <c r="D808" i="18"/>
  <c r="E808" i="18"/>
  <c r="E800" i="18"/>
  <c r="E798" i="18"/>
  <c r="D798" i="18"/>
  <c r="G734" i="18"/>
  <c r="F734" i="18"/>
  <c r="E732" i="18"/>
  <c r="D732" i="18"/>
  <c r="F732" i="18"/>
  <c r="E684" i="18"/>
  <c r="F684" i="18"/>
  <c r="D684" i="18"/>
  <c r="G684" i="18"/>
  <c r="E664" i="18"/>
  <c r="F664" i="18"/>
  <c r="D664" i="18"/>
  <c r="G664" i="18"/>
  <c r="G646" i="18"/>
  <c r="D646" i="18"/>
  <c r="F645" i="18"/>
  <c r="E645" i="18"/>
  <c r="E644" i="18"/>
  <c r="G644" i="18"/>
  <c r="F612" i="18"/>
  <c r="E612" i="18"/>
  <c r="G612" i="18"/>
  <c r="D612" i="18"/>
  <c r="G593" i="18"/>
  <c r="D593" i="18"/>
  <c r="E593" i="18"/>
  <c r="F593" i="18"/>
  <c r="E640" i="18"/>
  <c r="D640" i="18"/>
  <c r="F640" i="18"/>
  <c r="G640" i="18"/>
  <c r="E782" i="18"/>
  <c r="D782" i="18"/>
  <c r="E768" i="18"/>
  <c r="G768" i="18"/>
  <c r="D768" i="18"/>
  <c r="F768" i="18"/>
  <c r="F737" i="18"/>
  <c r="E737" i="18"/>
  <c r="G737" i="18"/>
  <c r="E862" i="18"/>
  <c r="D862" i="18"/>
  <c r="E824" i="18"/>
  <c r="G782" i="18"/>
  <c r="G738" i="18"/>
  <c r="D738" i="18"/>
  <c r="E738" i="18"/>
  <c r="D737" i="18"/>
  <c r="G925" i="18"/>
  <c r="G917" i="18"/>
  <c r="G909" i="18"/>
  <c r="G903" i="18"/>
  <c r="G899" i="18"/>
  <c r="G892" i="18"/>
  <c r="D892" i="18"/>
  <c r="F891" i="18"/>
  <c r="E891" i="18"/>
  <c r="E890" i="18"/>
  <c r="G890" i="18"/>
  <c r="G862" i="18"/>
  <c r="G854" i="18"/>
  <c r="F844" i="18"/>
  <c r="F843" i="18"/>
  <c r="D843" i="18"/>
  <c r="E842" i="18"/>
  <c r="D842" i="18"/>
  <c r="F842" i="18"/>
  <c r="D824" i="18"/>
  <c r="G788" i="18"/>
  <c r="E788" i="18"/>
  <c r="F788" i="18"/>
  <c r="D788" i="18"/>
  <c r="G784" i="18"/>
  <c r="D784" i="18"/>
  <c r="F783" i="18"/>
  <c r="G783" i="18"/>
  <c r="D783" i="18"/>
  <c r="F782" i="18"/>
  <c r="F769" i="18"/>
  <c r="E769" i="18"/>
  <c r="D769" i="18"/>
  <c r="G769" i="18"/>
  <c r="F738" i="18"/>
  <c r="E728" i="18"/>
  <c r="G728" i="18"/>
  <c r="D728" i="18"/>
  <c r="E511" i="18"/>
  <c r="D511" i="18"/>
  <c r="F511" i="18"/>
  <c r="G511" i="18"/>
  <c r="E899" i="18"/>
  <c r="G898" i="18"/>
  <c r="F892" i="18"/>
  <c r="G891" i="18"/>
  <c r="F890" i="18"/>
  <c r="F884" i="18"/>
  <c r="F862" i="18"/>
  <c r="F854" i="18"/>
  <c r="E844" i="18"/>
  <c r="G843" i="18"/>
  <c r="G842" i="18"/>
  <c r="G835" i="18"/>
  <c r="G834" i="18"/>
  <c r="F820" i="18"/>
  <c r="G795" i="18"/>
  <c r="G794" i="18"/>
  <c r="F784" i="18"/>
  <c r="E783" i="18"/>
  <c r="D776" i="18"/>
  <c r="G776" i="18"/>
  <c r="F775" i="18"/>
  <c r="G775" i="18"/>
  <c r="F757" i="18"/>
  <c r="D757" i="18"/>
  <c r="E757" i="18"/>
  <c r="F729" i="18"/>
  <c r="E729" i="18"/>
  <c r="D729" i="18"/>
  <c r="F728" i="18"/>
  <c r="E515" i="18"/>
  <c r="F515" i="18"/>
  <c r="D515" i="18"/>
  <c r="E882" i="18"/>
  <c r="D882" i="18"/>
  <c r="E818" i="18"/>
  <c r="D818" i="18"/>
  <c r="E802" i="18"/>
  <c r="F802" i="18"/>
  <c r="G802" i="18"/>
  <c r="D802" i="18"/>
  <c r="G770" i="18"/>
  <c r="D770" i="18"/>
  <c r="E770" i="18"/>
  <c r="F770" i="18"/>
  <c r="G754" i="18"/>
  <c r="F754" i="18"/>
  <c r="D754" i="18"/>
  <c r="E754" i="18"/>
  <c r="G730" i="18"/>
  <c r="D730" i="18"/>
  <c r="E730" i="18"/>
  <c r="E778" i="18"/>
  <c r="F778" i="18"/>
  <c r="G722" i="18"/>
  <c r="D722" i="18"/>
  <c r="E722" i="18"/>
  <c r="F717" i="18"/>
  <c r="D717" i="18"/>
  <c r="E717" i="18"/>
  <c r="F697" i="18"/>
  <c r="D697" i="18"/>
  <c r="E697" i="18"/>
  <c r="G678" i="18"/>
  <c r="D678" i="18"/>
  <c r="E678" i="18"/>
  <c r="E672" i="18"/>
  <c r="D672" i="18"/>
  <c r="F672" i="18"/>
  <c r="E660" i="18"/>
  <c r="D660" i="18"/>
  <c r="E652" i="18"/>
  <c r="F652" i="18"/>
  <c r="G652" i="18"/>
  <c r="F548" i="18"/>
  <c r="E548" i="18"/>
  <c r="G548" i="18"/>
  <c r="E523" i="18"/>
  <c r="F523" i="18"/>
  <c r="D523" i="18"/>
  <c r="G523" i="18"/>
  <c r="F496" i="18"/>
  <c r="G496" i="18"/>
  <c r="D496" i="18"/>
  <c r="E449" i="18"/>
  <c r="F449" i="18"/>
  <c r="G449" i="18"/>
  <c r="D449" i="18"/>
  <c r="E744" i="18"/>
  <c r="F744" i="18"/>
  <c r="G710" i="18"/>
  <c r="D710" i="18"/>
  <c r="F709" i="18"/>
  <c r="E709" i="18"/>
  <c r="E708" i="18"/>
  <c r="G708" i="18"/>
  <c r="G697" i="18"/>
  <c r="G694" i="18"/>
  <c r="F694" i="18"/>
  <c r="G672" i="18"/>
  <c r="G660" i="18"/>
  <c r="F657" i="18"/>
  <c r="E657" i="18"/>
  <c r="G657" i="18"/>
  <c r="D652" i="18"/>
  <c r="G650" i="18"/>
  <c r="E650" i="18"/>
  <c r="F649" i="18"/>
  <c r="G649" i="18"/>
  <c r="F624" i="18"/>
  <c r="G624" i="18"/>
  <c r="D624" i="18"/>
  <c r="G609" i="18"/>
  <c r="F609" i="18"/>
  <c r="E609" i="18"/>
  <c r="G605" i="18"/>
  <c r="E605" i="18"/>
  <c r="D605" i="18"/>
  <c r="F605" i="18"/>
  <c r="F568" i="18"/>
  <c r="D568" i="18"/>
  <c r="E568" i="18"/>
  <c r="G568" i="18"/>
  <c r="E555" i="18"/>
  <c r="F555" i="18"/>
  <c r="G555" i="18"/>
  <c r="D548" i="18"/>
  <c r="E496" i="18"/>
  <c r="G774" i="18"/>
  <c r="D774" i="18"/>
  <c r="G762" i="18"/>
  <c r="E762" i="18"/>
  <c r="F762" i="18"/>
  <c r="E756" i="18"/>
  <c r="F756" i="18"/>
  <c r="G756" i="18"/>
  <c r="F745" i="18"/>
  <c r="D745" i="18"/>
  <c r="G744" i="18"/>
  <c r="G742" i="18"/>
  <c r="E742" i="18"/>
  <c r="F742" i="18"/>
  <c r="F710" i="18"/>
  <c r="G709" i="18"/>
  <c r="F708" i="18"/>
  <c r="E694" i="18"/>
  <c r="E692" i="18"/>
  <c r="D692" i="18"/>
  <c r="F692" i="18"/>
  <c r="G690" i="18"/>
  <c r="D690" i="18"/>
  <c r="F689" i="18"/>
  <c r="E689" i="18"/>
  <c r="E688" i="18"/>
  <c r="G688" i="18"/>
  <c r="G670" i="18"/>
  <c r="E670" i="18"/>
  <c r="F669" i="18"/>
  <c r="G669" i="18"/>
  <c r="F660" i="18"/>
  <c r="G658" i="18"/>
  <c r="D658" i="18"/>
  <c r="E658" i="18"/>
  <c r="D657" i="18"/>
  <c r="F653" i="18"/>
  <c r="D653" i="18"/>
  <c r="E653" i="18"/>
  <c r="F650" i="18"/>
  <c r="E649" i="18"/>
  <c r="E627" i="18"/>
  <c r="F627" i="18"/>
  <c r="G627" i="18"/>
  <c r="G625" i="18"/>
  <c r="E625" i="18"/>
  <c r="D625" i="18"/>
  <c r="E624" i="18"/>
  <c r="D609" i="18"/>
  <c r="F592" i="18"/>
  <c r="E592" i="18"/>
  <c r="G592" i="18"/>
  <c r="G549" i="18"/>
  <c r="D549" i="18"/>
  <c r="E549" i="18"/>
  <c r="F549" i="18"/>
  <c r="D497" i="18"/>
  <c r="G497" i="18"/>
  <c r="E497" i="18"/>
  <c r="F497" i="18"/>
  <c r="E752" i="18"/>
  <c r="D752" i="18"/>
  <c r="F752" i="18"/>
  <c r="G750" i="18"/>
  <c r="D750" i="18"/>
  <c r="F749" i="18"/>
  <c r="E749" i="18"/>
  <c r="E748" i="18"/>
  <c r="G748" i="18"/>
  <c r="E724" i="18"/>
  <c r="D724" i="18"/>
  <c r="E716" i="18"/>
  <c r="F716" i="18"/>
  <c r="G716" i="18"/>
  <c r="G702" i="18"/>
  <c r="E702" i="18"/>
  <c r="F702" i="18"/>
  <c r="E696" i="18"/>
  <c r="F696" i="18"/>
  <c r="G696" i="18"/>
  <c r="F685" i="18"/>
  <c r="D685" i="18"/>
  <c r="G682" i="18"/>
  <c r="E682" i="18"/>
  <c r="F682" i="18"/>
  <c r="F665" i="18"/>
  <c r="D665" i="18"/>
  <c r="F584" i="18"/>
  <c r="G584" i="18"/>
  <c r="D584" i="18"/>
  <c r="E543" i="18"/>
  <c r="D543" i="18"/>
  <c r="F543" i="18"/>
  <c r="G543" i="18"/>
  <c r="E495" i="18"/>
  <c r="D495" i="18"/>
  <c r="G495" i="18"/>
  <c r="F876" i="18"/>
  <c r="G870" i="18"/>
  <c r="F856" i="18"/>
  <c r="G851" i="18"/>
  <c r="G831" i="18"/>
  <c r="G826" i="18"/>
  <c r="F812" i="18"/>
  <c r="G806" i="18"/>
  <c r="F792" i="18"/>
  <c r="G787" i="18"/>
  <c r="E764" i="18"/>
  <c r="D764" i="18"/>
  <c r="G752" i="18"/>
  <c r="F750" i="18"/>
  <c r="G749" i="18"/>
  <c r="F748" i="18"/>
  <c r="G724" i="18"/>
  <c r="F721" i="18"/>
  <c r="E721" i="18"/>
  <c r="G721" i="18"/>
  <c r="D716" i="18"/>
  <c r="G714" i="18"/>
  <c r="E714" i="18"/>
  <c r="F713" i="18"/>
  <c r="G713" i="18"/>
  <c r="D702" i="18"/>
  <c r="D696" i="18"/>
  <c r="G685" i="18"/>
  <c r="D682" i="18"/>
  <c r="F677" i="18"/>
  <c r="E677" i="18"/>
  <c r="G677" i="18"/>
  <c r="G674" i="18"/>
  <c r="F674" i="18"/>
  <c r="G665" i="18"/>
  <c r="E635" i="18"/>
  <c r="F635" i="18"/>
  <c r="D635" i="18"/>
  <c r="G635" i="18"/>
  <c r="F604" i="18"/>
  <c r="G604" i="18"/>
  <c r="D604" i="18"/>
  <c r="E604" i="18"/>
  <c r="G585" i="18"/>
  <c r="E585" i="18"/>
  <c r="D585" i="18"/>
  <c r="E584" i="18"/>
  <c r="G545" i="18"/>
  <c r="F545" i="18"/>
  <c r="D545" i="18"/>
  <c r="F495" i="18"/>
  <c r="F628" i="18"/>
  <c r="D628" i="18"/>
  <c r="G613" i="18"/>
  <c r="D613" i="18"/>
  <c r="E613" i="18"/>
  <c r="E607" i="18"/>
  <c r="D607" i="18"/>
  <c r="F607" i="18"/>
  <c r="E595" i="18"/>
  <c r="D595" i="18"/>
  <c r="E587" i="18"/>
  <c r="F587" i="18"/>
  <c r="G587" i="18"/>
  <c r="G573" i="18"/>
  <c r="E573" i="18"/>
  <c r="F573" i="18"/>
  <c r="E567" i="18"/>
  <c r="F567" i="18"/>
  <c r="G567" i="18"/>
  <c r="F556" i="18"/>
  <c r="D556" i="18"/>
  <c r="G553" i="18"/>
  <c r="E553" i="18"/>
  <c r="F553" i="18"/>
  <c r="E531" i="18"/>
  <c r="D531" i="18"/>
  <c r="D505" i="18"/>
  <c r="G505" i="18"/>
  <c r="E505" i="18"/>
  <c r="F505" i="18"/>
  <c r="G451" i="18"/>
  <c r="F451" i="18"/>
  <c r="D451" i="18"/>
  <c r="E451" i="18"/>
  <c r="F371" i="18"/>
  <c r="G371" i="18"/>
  <c r="D371" i="18"/>
  <c r="E371" i="18"/>
  <c r="F636" i="18"/>
  <c r="D636" i="18"/>
  <c r="G581" i="18"/>
  <c r="D581" i="18"/>
  <c r="F580" i="18"/>
  <c r="E580" i="18"/>
  <c r="E579" i="18"/>
  <c r="G579" i="18"/>
  <c r="G565" i="18"/>
  <c r="F565" i="18"/>
  <c r="F524" i="18"/>
  <c r="D524" i="18"/>
  <c r="E503" i="18"/>
  <c r="D503" i="18"/>
  <c r="F503" i="18"/>
  <c r="D489" i="18"/>
  <c r="G489" i="18"/>
  <c r="F488" i="18"/>
  <c r="G488" i="18"/>
  <c r="E382" i="18"/>
  <c r="F382" i="18"/>
  <c r="D382" i="18"/>
  <c r="G382" i="18"/>
  <c r="F766" i="18"/>
  <c r="G761" i="18"/>
  <c r="G741" i="18"/>
  <c r="G736" i="18"/>
  <c r="F726" i="18"/>
  <c r="G720" i="18"/>
  <c r="F706" i="18"/>
  <c r="G701" i="18"/>
  <c r="G681" i="18"/>
  <c r="G676" i="18"/>
  <c r="F662" i="18"/>
  <c r="G656" i="18"/>
  <c r="F642" i="18"/>
  <c r="G636" i="18"/>
  <c r="G633" i="18"/>
  <c r="E633" i="18"/>
  <c r="F632" i="18"/>
  <c r="G632" i="18"/>
  <c r="E619" i="18"/>
  <c r="F619" i="18"/>
  <c r="F581" i="18"/>
  <c r="G580" i="18"/>
  <c r="F579" i="18"/>
  <c r="E565" i="18"/>
  <c r="E563" i="18"/>
  <c r="D563" i="18"/>
  <c r="F563" i="18"/>
  <c r="G561" i="18"/>
  <c r="D561" i="18"/>
  <c r="F560" i="18"/>
  <c r="E560" i="18"/>
  <c r="E559" i="18"/>
  <c r="G559" i="18"/>
  <c r="G541" i="18"/>
  <c r="E541" i="18"/>
  <c r="F540" i="18"/>
  <c r="D540" i="18"/>
  <c r="G540" i="18"/>
  <c r="G524" i="18"/>
  <c r="G503" i="18"/>
  <c r="F489" i="18"/>
  <c r="E488" i="18"/>
  <c r="F620" i="18"/>
  <c r="D620" i="18"/>
  <c r="E599" i="18"/>
  <c r="F599" i="18"/>
  <c r="E575" i="18"/>
  <c r="D575" i="18"/>
  <c r="E535" i="18"/>
  <c r="F535" i="18"/>
  <c r="F453" i="18"/>
  <c r="G453" i="18"/>
  <c r="D453" i="18"/>
  <c r="E453" i="18"/>
  <c r="D388" i="18"/>
  <c r="G388" i="18"/>
  <c r="F388" i="18"/>
  <c r="E388" i="18"/>
  <c r="G617" i="18"/>
  <c r="E617" i="18"/>
  <c r="F617" i="18"/>
  <c r="F600" i="18"/>
  <c r="D600" i="18"/>
  <c r="G599" i="18"/>
  <c r="G575" i="18"/>
  <c r="F536" i="18"/>
  <c r="D536" i="18"/>
  <c r="G535" i="18"/>
  <c r="F504" i="18"/>
  <c r="G504" i="18"/>
  <c r="D504" i="18"/>
  <c r="E504" i="18"/>
  <c r="D396" i="18"/>
  <c r="G396" i="18"/>
  <c r="E396" i="18"/>
  <c r="F396" i="18"/>
  <c r="D513" i="18"/>
  <c r="G513" i="18"/>
  <c r="F512" i="18"/>
  <c r="G512" i="18"/>
  <c r="F437" i="18"/>
  <c r="E437" i="18"/>
  <c r="E374" i="18"/>
  <c r="F374" i="18"/>
  <c r="G374" i="18"/>
  <c r="D372" i="18"/>
  <c r="G372" i="18"/>
  <c r="E372" i="18"/>
  <c r="F363" i="18"/>
  <c r="G363" i="18"/>
  <c r="D363" i="18"/>
  <c r="D521" i="18"/>
  <c r="G521" i="18"/>
  <c r="F520" i="18"/>
  <c r="G520" i="18"/>
  <c r="E483" i="18"/>
  <c r="F483" i="18"/>
  <c r="E475" i="18"/>
  <c r="F475" i="18"/>
  <c r="E467" i="18"/>
  <c r="F467" i="18"/>
  <c r="E459" i="18"/>
  <c r="F459" i="18"/>
  <c r="G435" i="18"/>
  <c r="D435" i="18"/>
  <c r="E435" i="18"/>
  <c r="F435" i="18"/>
  <c r="G427" i="18"/>
  <c r="D427" i="18"/>
  <c r="E427" i="18"/>
  <c r="F427" i="18"/>
  <c r="F422" i="18"/>
  <c r="E422" i="18"/>
  <c r="G419" i="18"/>
  <c r="D419" i="18"/>
  <c r="E419" i="18"/>
  <c r="E410" i="18"/>
  <c r="G410" i="18"/>
  <c r="D410" i="18"/>
  <c r="D364" i="18"/>
  <c r="G364" i="18"/>
  <c r="E364" i="18"/>
  <c r="E354" i="18"/>
  <c r="D354" i="18"/>
  <c r="F354" i="18"/>
  <c r="F529" i="18"/>
  <c r="F528" i="18"/>
  <c r="G528" i="18"/>
  <c r="G527" i="18"/>
  <c r="F521" i="18"/>
  <c r="E520" i="18"/>
  <c r="G492" i="18"/>
  <c r="E491" i="18"/>
  <c r="F491" i="18"/>
  <c r="G483" i="18"/>
  <c r="G475" i="18"/>
  <c r="G467" i="18"/>
  <c r="G459" i="18"/>
  <c r="D447" i="18"/>
  <c r="G447" i="18"/>
  <c r="F446" i="18"/>
  <c r="E446" i="18"/>
  <c r="G446" i="18"/>
  <c r="G422" i="18"/>
  <c r="D420" i="18"/>
  <c r="G420" i="18"/>
  <c r="E420" i="18"/>
  <c r="F419" i="18"/>
  <c r="F410" i="18"/>
  <c r="E529" i="18"/>
  <c r="E528" i="18"/>
  <c r="F527" i="18"/>
  <c r="E521" i="18"/>
  <c r="D520" i="18"/>
  <c r="G500" i="18"/>
  <c r="E499" i="18"/>
  <c r="F499" i="18"/>
  <c r="E492" i="18"/>
  <c r="G491" i="18"/>
  <c r="D483" i="18"/>
  <c r="D475" i="18"/>
  <c r="D467" i="18"/>
  <c r="D459" i="18"/>
  <c r="F447" i="18"/>
  <c r="D446" i="18"/>
  <c r="F442" i="18"/>
  <c r="G442" i="18"/>
  <c r="F430" i="18"/>
  <c r="G430" i="18"/>
  <c r="D428" i="18"/>
  <c r="G428" i="18"/>
  <c r="E428" i="18"/>
  <c r="F428" i="18"/>
  <c r="D422" i="18"/>
  <c r="F420" i="18"/>
  <c r="F414" i="18"/>
  <c r="D414" i="18"/>
  <c r="E386" i="18"/>
  <c r="G386" i="18"/>
  <c r="E358" i="18"/>
  <c r="F358" i="18"/>
  <c r="D358" i="18"/>
  <c r="G616" i="18"/>
  <c r="G611" i="18"/>
  <c r="F597" i="18"/>
  <c r="G591" i="18"/>
  <c r="F577" i="18"/>
  <c r="G572" i="18"/>
  <c r="G552" i="18"/>
  <c r="G547" i="18"/>
  <c r="F533" i="18"/>
  <c r="D529" i="18"/>
  <c r="D528" i="18"/>
  <c r="D527" i="18"/>
  <c r="G508" i="18"/>
  <c r="E507" i="18"/>
  <c r="F507" i="18"/>
  <c r="E500" i="18"/>
  <c r="G499" i="18"/>
  <c r="D492" i="18"/>
  <c r="D491" i="18"/>
  <c r="D481" i="18"/>
  <c r="G481" i="18"/>
  <c r="F480" i="18"/>
  <c r="G480" i="18"/>
  <c r="G479" i="18"/>
  <c r="D473" i="18"/>
  <c r="G473" i="18"/>
  <c r="F472" i="18"/>
  <c r="G472" i="18"/>
  <c r="G471" i="18"/>
  <c r="D465" i="18"/>
  <c r="G465" i="18"/>
  <c r="F464" i="18"/>
  <c r="G464" i="18"/>
  <c r="G463" i="18"/>
  <c r="D457" i="18"/>
  <c r="G457" i="18"/>
  <c r="F456" i="18"/>
  <c r="G456" i="18"/>
  <c r="E447" i="18"/>
  <c r="D444" i="18"/>
  <c r="G444" i="18"/>
  <c r="G443" i="18"/>
  <c r="D443" i="18"/>
  <c r="E443" i="18"/>
  <c r="E442" i="18"/>
  <c r="E430" i="18"/>
  <c r="D429" i="18"/>
  <c r="F429" i="18"/>
  <c r="E429" i="18"/>
  <c r="G414" i="18"/>
  <c r="D413" i="18"/>
  <c r="F413" i="18"/>
  <c r="G413" i="18"/>
  <c r="D404" i="18"/>
  <c r="G404" i="18"/>
  <c r="F403" i="18"/>
  <c r="G403" i="18"/>
  <c r="D403" i="18"/>
  <c r="F386" i="18"/>
  <c r="G358" i="18"/>
  <c r="F395" i="18"/>
  <c r="G395" i="18"/>
  <c r="D395" i="18"/>
  <c r="E395" i="18"/>
  <c r="E378" i="18"/>
  <c r="G378" i="18"/>
  <c r="D378" i="18"/>
  <c r="F378" i="18"/>
  <c r="E370" i="18"/>
  <c r="G370" i="18"/>
  <c r="F370" i="18"/>
  <c r="G334" i="18"/>
  <c r="D334" i="18"/>
  <c r="E334" i="18"/>
  <c r="F334" i="18"/>
  <c r="D452" i="18"/>
  <c r="E452" i="18"/>
  <c r="E439" i="18"/>
  <c r="F439" i="18"/>
  <c r="E434" i="18"/>
  <c r="G434" i="18"/>
  <c r="D434" i="18"/>
  <c r="E426" i="18"/>
  <c r="G426" i="18"/>
  <c r="D426" i="18"/>
  <c r="E390" i="18"/>
  <c r="F390" i="18"/>
  <c r="F387" i="18"/>
  <c r="G387" i="18"/>
  <c r="D387" i="18"/>
  <c r="E387" i="18"/>
  <c r="D370" i="18"/>
  <c r="D421" i="18"/>
  <c r="F421" i="18"/>
  <c r="E418" i="18"/>
  <c r="G418" i="18"/>
  <c r="D412" i="18"/>
  <c r="G412" i="18"/>
  <c r="F411" i="18"/>
  <c r="G411" i="18"/>
  <c r="D411" i="18"/>
  <c r="E398" i="18"/>
  <c r="F398" i="18"/>
  <c r="E394" i="18"/>
  <c r="G394" i="18"/>
  <c r="E342" i="18"/>
  <c r="F342" i="18"/>
  <c r="G342" i="18"/>
  <c r="E336" i="18"/>
  <c r="F336" i="18"/>
  <c r="F233" i="18"/>
  <c r="E233" i="18"/>
  <c r="D233" i="18"/>
  <c r="G233" i="18"/>
  <c r="G326" i="18"/>
  <c r="E326" i="18"/>
  <c r="F326" i="18"/>
  <c r="D301" i="18"/>
  <c r="F301" i="18"/>
  <c r="G301" i="18"/>
  <c r="E298" i="18"/>
  <c r="D298" i="18"/>
  <c r="F298" i="18"/>
  <c r="G298" i="18"/>
  <c r="D251" i="18"/>
  <c r="F251" i="18"/>
  <c r="E251" i="18"/>
  <c r="G251" i="18"/>
  <c r="E406" i="18"/>
  <c r="F406" i="18"/>
  <c r="E402" i="18"/>
  <c r="G402" i="18"/>
  <c r="F327" i="18"/>
  <c r="D327" i="18"/>
  <c r="E327" i="18"/>
  <c r="D326" i="18"/>
  <c r="E301" i="18"/>
  <c r="F295" i="18"/>
  <c r="D295" i="18"/>
  <c r="E295" i="18"/>
  <c r="G295" i="18"/>
  <c r="E256" i="18"/>
  <c r="G256" i="18"/>
  <c r="D256" i="18"/>
  <c r="F256" i="18"/>
  <c r="G406" i="18"/>
  <c r="F402" i="18"/>
  <c r="D380" i="18"/>
  <c r="G380" i="18"/>
  <c r="F379" i="18"/>
  <c r="G379" i="18"/>
  <c r="D379" i="18"/>
  <c r="E366" i="18"/>
  <c r="F366" i="18"/>
  <c r="E362" i="18"/>
  <c r="G362" i="18"/>
  <c r="G327" i="18"/>
  <c r="D309" i="18"/>
  <c r="E309" i="18"/>
  <c r="F309" i="18"/>
  <c r="G309" i="18"/>
  <c r="G302" i="18"/>
  <c r="D302" i="18"/>
  <c r="E302" i="18"/>
  <c r="F296" i="18"/>
  <c r="G296" i="18"/>
  <c r="D296" i="18"/>
  <c r="F351" i="18"/>
  <c r="D351" i="18"/>
  <c r="E351" i="18"/>
  <c r="E304" i="18"/>
  <c r="F304" i="18"/>
  <c r="G304" i="18"/>
  <c r="G284" i="18"/>
  <c r="E284" i="18"/>
  <c r="D284" i="18"/>
  <c r="F284" i="18"/>
  <c r="E347" i="18"/>
  <c r="F347" i="18"/>
  <c r="G340" i="18"/>
  <c r="E340" i="18"/>
  <c r="D340" i="18"/>
  <c r="F340" i="18"/>
  <c r="E330" i="18"/>
  <c r="D330" i="18"/>
  <c r="F330" i="18"/>
  <c r="G316" i="18"/>
  <c r="E316" i="18"/>
  <c r="D316" i="18"/>
  <c r="D304" i="18"/>
  <c r="G257" i="18"/>
  <c r="E257" i="18"/>
  <c r="D257" i="18"/>
  <c r="F257" i="18"/>
  <c r="F405" i="18"/>
  <c r="F397" i="18"/>
  <c r="F389" i="18"/>
  <c r="F381" i="18"/>
  <c r="F373" i="18"/>
  <c r="F365" i="18"/>
  <c r="F357" i="18"/>
  <c r="D346" i="18"/>
  <c r="D343" i="18"/>
  <c r="F338" i="18"/>
  <c r="E325" i="18"/>
  <c r="F319" i="18"/>
  <c r="D319" i="18"/>
  <c r="D314" i="18"/>
  <c r="E310" i="18"/>
  <c r="G308" i="18"/>
  <c r="E308" i="18"/>
  <c r="D286" i="18"/>
  <c r="F285" i="18"/>
  <c r="F280" i="18"/>
  <c r="D252" i="18"/>
  <c r="E172" i="18"/>
  <c r="D172" i="18"/>
  <c r="F172" i="18"/>
  <c r="G172" i="18"/>
  <c r="D338" i="18"/>
  <c r="G332" i="18"/>
  <c r="E332" i="18"/>
  <c r="D310" i="18"/>
  <c r="E285" i="18"/>
  <c r="E280" i="18"/>
  <c r="F279" i="18"/>
  <c r="D279" i="18"/>
  <c r="F249" i="18"/>
  <c r="G249" i="18"/>
  <c r="G355" i="18"/>
  <c r="F332" i="18"/>
  <c r="F318" i="18"/>
  <c r="F303" i="18"/>
  <c r="D303" i="18"/>
  <c r="G293" i="18"/>
  <c r="G292" i="18"/>
  <c r="E292" i="18"/>
  <c r="G288" i="18"/>
  <c r="G282" i="18"/>
  <c r="G279" i="18"/>
  <c r="G246" i="18"/>
  <c r="F246" i="18"/>
  <c r="D246" i="18"/>
  <c r="E244" i="18"/>
  <c r="G244" i="18"/>
  <c r="E228" i="18"/>
  <c r="F228" i="18"/>
  <c r="G226" i="18"/>
  <c r="E226" i="18"/>
  <c r="F226" i="18"/>
  <c r="D226" i="18"/>
  <c r="G218" i="18"/>
  <c r="D218" i="18"/>
  <c r="E218" i="18"/>
  <c r="F218" i="18"/>
  <c r="F213" i="18"/>
  <c r="D213" i="18"/>
  <c r="E213" i="18"/>
  <c r="G213" i="18"/>
  <c r="D179" i="18"/>
  <c r="F179" i="18"/>
  <c r="E179" i="18"/>
  <c r="G179" i="18"/>
  <c r="F254" i="18"/>
  <c r="D254" i="18"/>
  <c r="E240" i="18"/>
  <c r="G240" i="18"/>
  <c r="D240" i="18"/>
  <c r="F173" i="18"/>
  <c r="G173" i="18"/>
  <c r="D173" i="18"/>
  <c r="E173" i="18"/>
  <c r="F287" i="18"/>
  <c r="D287" i="18"/>
  <c r="G277" i="18"/>
  <c r="G276" i="18"/>
  <c r="E276" i="18"/>
  <c r="G272" i="18"/>
  <c r="G264" i="18"/>
  <c r="G254" i="18"/>
  <c r="F253" i="18"/>
  <c r="G253" i="18"/>
  <c r="F241" i="18"/>
  <c r="E241" i="18"/>
  <c r="F240" i="18"/>
  <c r="D348" i="18"/>
  <c r="E341" i="18"/>
  <c r="F311" i="18"/>
  <c r="D311" i="18"/>
  <c r="G300" i="18"/>
  <c r="E300" i="18"/>
  <c r="G290" i="18"/>
  <c r="G287" i="18"/>
  <c r="F277" i="18"/>
  <c r="F276" i="18"/>
  <c r="E272" i="18"/>
  <c r="F271" i="18"/>
  <c r="D271" i="18"/>
  <c r="G268" i="18"/>
  <c r="E268" i="18"/>
  <c r="E264" i="18"/>
  <c r="F263" i="18"/>
  <c r="D263" i="18"/>
  <c r="G260" i="18"/>
  <c r="E260" i="18"/>
  <c r="E254" i="18"/>
  <c r="E253" i="18"/>
  <c r="G241" i="18"/>
  <c r="G238" i="18"/>
  <c r="F238" i="18"/>
  <c r="E236" i="18"/>
  <c r="F236" i="18"/>
  <c r="G222" i="18"/>
  <c r="D222" i="18"/>
  <c r="E222" i="18"/>
  <c r="F335" i="18"/>
  <c r="D335" i="18"/>
  <c r="G324" i="18"/>
  <c r="E324" i="18"/>
  <c r="F290" i="18"/>
  <c r="E287" i="18"/>
  <c r="E277" i="18"/>
  <c r="D276" i="18"/>
  <c r="D272" i="18"/>
  <c r="D270" i="18"/>
  <c r="G270" i="18"/>
  <c r="D269" i="18"/>
  <c r="G269" i="18"/>
  <c r="D264" i="18"/>
  <c r="D262" i="18"/>
  <c r="G262" i="18"/>
  <c r="D261" i="18"/>
  <c r="G261" i="18"/>
  <c r="D253" i="18"/>
  <c r="D241" i="18"/>
  <c r="E232" i="18"/>
  <c r="G232" i="18"/>
  <c r="F230" i="18"/>
  <c r="G224" i="18"/>
  <c r="D221" i="18"/>
  <c r="F210" i="18"/>
  <c r="G205" i="18"/>
  <c r="D201" i="18"/>
  <c r="D182" i="18"/>
  <c r="F182" i="18"/>
  <c r="D169" i="18"/>
  <c r="F165" i="18"/>
  <c r="G165" i="18"/>
  <c r="G138" i="18"/>
  <c r="D138" i="18"/>
  <c r="E138" i="18"/>
  <c r="F138" i="18"/>
  <c r="F133" i="18"/>
  <c r="D133" i="18"/>
  <c r="E133" i="18"/>
  <c r="G133" i="18"/>
  <c r="E128" i="18"/>
  <c r="G128" i="18"/>
  <c r="E46" i="18"/>
  <c r="F46" i="18"/>
  <c r="G46" i="18"/>
  <c r="D46" i="18"/>
  <c r="F181" i="18"/>
  <c r="G181" i="18"/>
  <c r="D181" i="18"/>
  <c r="G134" i="18"/>
  <c r="D134" i="18"/>
  <c r="E134" i="18"/>
  <c r="D105" i="18"/>
  <c r="F105" i="18"/>
  <c r="E105" i="18"/>
  <c r="G71" i="18"/>
  <c r="D71" i="18"/>
  <c r="E71" i="18"/>
  <c r="F71" i="18"/>
  <c r="E214" i="18"/>
  <c r="F208" i="18"/>
  <c r="E180" i="18"/>
  <c r="F161" i="18"/>
  <c r="G161" i="18"/>
  <c r="D161" i="18"/>
  <c r="G158" i="18"/>
  <c r="D158" i="18"/>
  <c r="F158" i="18"/>
  <c r="E156" i="18"/>
  <c r="G156" i="18"/>
  <c r="D156" i="18"/>
  <c r="D120" i="18"/>
  <c r="E120" i="18"/>
  <c r="F120" i="18"/>
  <c r="G120" i="18"/>
  <c r="D197" i="18"/>
  <c r="F197" i="18"/>
  <c r="G196" i="18"/>
  <c r="E196" i="18"/>
  <c r="D189" i="18"/>
  <c r="F189" i="18"/>
  <c r="G188" i="18"/>
  <c r="E188" i="18"/>
  <c r="G177" i="18"/>
  <c r="E177" i="18"/>
  <c r="E176" i="18"/>
  <c r="G176" i="18"/>
  <c r="G154" i="18"/>
  <c r="D154" i="18"/>
  <c r="F153" i="18"/>
  <c r="E153" i="18"/>
  <c r="E152" i="18"/>
  <c r="D152" i="18"/>
  <c r="G152" i="18"/>
  <c r="D73" i="18"/>
  <c r="G73" i="18"/>
  <c r="E73" i="18"/>
  <c r="F73" i="18"/>
  <c r="G216" i="18"/>
  <c r="E194" i="18"/>
  <c r="G194" i="18"/>
  <c r="G189" i="18"/>
  <c r="F188" i="18"/>
  <c r="G186" i="18"/>
  <c r="E186" i="18"/>
  <c r="E185" i="18"/>
  <c r="G185" i="18"/>
  <c r="E184" i="18"/>
  <c r="G184" i="18"/>
  <c r="D184" i="18"/>
  <c r="F177" i="18"/>
  <c r="F176" i="18"/>
  <c r="F154" i="18"/>
  <c r="G153" i="18"/>
  <c r="F152" i="18"/>
  <c r="E148" i="18"/>
  <c r="F148" i="18"/>
  <c r="F91" i="18"/>
  <c r="E91" i="18"/>
  <c r="G91" i="18"/>
  <c r="D91" i="18"/>
  <c r="D242" i="18"/>
  <c r="D237" i="18"/>
  <c r="G221" i="18"/>
  <c r="D217" i="18"/>
  <c r="F216" i="18"/>
  <c r="D212" i="18"/>
  <c r="E202" i="18"/>
  <c r="G201" i="18"/>
  <c r="D198" i="18"/>
  <c r="E197" i="18"/>
  <c r="D196" i="18"/>
  <c r="F194" i="18"/>
  <c r="D190" i="18"/>
  <c r="E189" i="18"/>
  <c r="D188" i="18"/>
  <c r="F186" i="18"/>
  <c r="F185" i="18"/>
  <c r="F184" i="18"/>
  <c r="D177" i="18"/>
  <c r="D176" i="18"/>
  <c r="F169" i="18"/>
  <c r="E168" i="18"/>
  <c r="D168" i="18"/>
  <c r="E154" i="18"/>
  <c r="D153" i="18"/>
  <c r="F149" i="18"/>
  <c r="D149" i="18"/>
  <c r="G148" i="18"/>
  <c r="E221" i="18"/>
  <c r="D216" i="18"/>
  <c r="D202" i="18"/>
  <c r="E201" i="18"/>
  <c r="D194" i="18"/>
  <c r="D186" i="18"/>
  <c r="D185" i="18"/>
  <c r="E169" i="18"/>
  <c r="D148" i="18"/>
  <c r="F145" i="18"/>
  <c r="G145" i="18"/>
  <c r="E140" i="18"/>
  <c r="G140" i="18"/>
  <c r="E62" i="18"/>
  <c r="F62" i="18"/>
  <c r="D62" i="18"/>
  <c r="G62" i="18"/>
  <c r="E170" i="18"/>
  <c r="E166" i="18"/>
  <c r="F160" i="18"/>
  <c r="E146" i="18"/>
  <c r="D142" i="18"/>
  <c r="E141" i="18"/>
  <c r="D136" i="18"/>
  <c r="D130" i="18"/>
  <c r="G130" i="18"/>
  <c r="F129" i="18"/>
  <c r="G129" i="18"/>
  <c r="D122" i="18"/>
  <c r="G122" i="18"/>
  <c r="F121" i="18"/>
  <c r="G121" i="18"/>
  <c r="G119" i="18"/>
  <c r="F119" i="18"/>
  <c r="D97" i="18"/>
  <c r="F97" i="18"/>
  <c r="G97" i="18"/>
  <c r="F83" i="18"/>
  <c r="E83" i="18"/>
  <c r="E54" i="18"/>
  <c r="F54" i="18"/>
  <c r="D54" i="18"/>
  <c r="F42" i="18"/>
  <c r="E42" i="18"/>
  <c r="G42" i="18"/>
  <c r="D15" i="18"/>
  <c r="G15" i="18"/>
  <c r="E15" i="18"/>
  <c r="F15" i="18"/>
  <c r="F107" i="18"/>
  <c r="E107" i="18"/>
  <c r="G107" i="18"/>
  <c r="F66" i="18"/>
  <c r="G66" i="18"/>
  <c r="G63" i="18"/>
  <c r="D63" i="18"/>
  <c r="E63" i="18"/>
  <c r="D22" i="18"/>
  <c r="E22" i="18"/>
  <c r="F22" i="18"/>
  <c r="G22" i="18"/>
  <c r="D81" i="18"/>
  <c r="F81" i="18"/>
  <c r="G81" i="18"/>
  <c r="F67" i="18"/>
  <c r="G67" i="18"/>
  <c r="E67" i="18"/>
  <c r="G55" i="18"/>
  <c r="D55" i="18"/>
  <c r="E55" i="18"/>
  <c r="F58" i="18"/>
  <c r="G58" i="18"/>
  <c r="E38" i="18"/>
  <c r="F38" i="18"/>
  <c r="G38" i="18"/>
  <c r="D38" i="18"/>
  <c r="D17" i="18"/>
  <c r="E17" i="18"/>
  <c r="F17" i="18"/>
  <c r="G17" i="18"/>
  <c r="F115" i="18"/>
  <c r="E115" i="18"/>
  <c r="D89" i="18"/>
  <c r="F89" i="18"/>
  <c r="F59" i="18"/>
  <c r="G59" i="18"/>
  <c r="E59" i="18"/>
  <c r="E58" i="18"/>
  <c r="F50" i="18"/>
  <c r="G50" i="18"/>
  <c r="E124" i="18"/>
  <c r="F124" i="18"/>
  <c r="E70" i="18"/>
  <c r="F70" i="18"/>
  <c r="D70" i="18"/>
  <c r="D58" i="18"/>
  <c r="F51" i="18"/>
  <c r="G51" i="18"/>
  <c r="E51" i="18"/>
  <c r="F142" i="18"/>
  <c r="G136" i="18"/>
  <c r="G124" i="18"/>
  <c r="D113" i="18"/>
  <c r="F113" i="18"/>
  <c r="G113" i="18"/>
  <c r="F99" i="18"/>
  <c r="E99" i="18"/>
  <c r="E89" i="18"/>
  <c r="F74" i="18"/>
  <c r="D74" i="18"/>
  <c r="G70" i="18"/>
  <c r="D51" i="18"/>
  <c r="D50" i="18"/>
  <c r="G104" i="18"/>
  <c r="D104" i="18"/>
  <c r="G88" i="18"/>
  <c r="D88" i="18"/>
  <c r="D65" i="18"/>
  <c r="E65" i="18"/>
  <c r="D57" i="18"/>
  <c r="E57" i="18"/>
  <c r="D49" i="18"/>
  <c r="E49" i="18"/>
  <c r="F49" i="18"/>
  <c r="D47" i="18"/>
  <c r="G47" i="18"/>
  <c r="D34" i="18"/>
  <c r="D25" i="18"/>
  <c r="E25" i="18"/>
  <c r="F25" i="18"/>
  <c r="D23" i="18"/>
  <c r="G23" i="18"/>
  <c r="D14" i="18"/>
  <c r="E14" i="18"/>
  <c r="F14" i="18"/>
  <c r="G14" i="18"/>
  <c r="D41" i="18"/>
  <c r="E41" i="18"/>
  <c r="F41" i="18"/>
  <c r="D39" i="18"/>
  <c r="G39" i="18"/>
  <c r="D6" i="18"/>
  <c r="E6" i="18"/>
  <c r="F6" i="18"/>
  <c r="G6" i="18"/>
  <c r="G112" i="18"/>
  <c r="D112" i="18"/>
  <c r="G96" i="18"/>
  <c r="D96" i="18"/>
  <c r="G80" i="18"/>
  <c r="D80" i="18"/>
  <c r="G75" i="18"/>
  <c r="G41" i="18"/>
  <c r="F39" i="18"/>
  <c r="D9" i="18"/>
  <c r="E9" i="18"/>
  <c r="F9" i="18"/>
  <c r="D7" i="18"/>
  <c r="G7" i="18"/>
  <c r="D30" i="18"/>
  <c r="E30" i="18"/>
  <c r="F30" i="18"/>
  <c r="G30" i="18"/>
  <c r="G34" i="18"/>
  <c r="D33" i="18"/>
  <c r="E33" i="18"/>
  <c r="F33" i="18"/>
  <c r="D31" i="18"/>
  <c r="G31" i="18"/>
  <c r="D72" i="18"/>
  <c r="D64" i="18"/>
  <c r="D56" i="18"/>
  <c r="D48" i="18"/>
  <c r="D40" i="18"/>
  <c r="D32" i="18"/>
  <c r="D24" i="18"/>
  <c r="D16" i="18"/>
  <c r="D8" i="18"/>
  <c r="G43" i="18"/>
  <c r="G35" i="18"/>
  <c r="G27" i="18"/>
  <c r="G19" i="18"/>
  <c r="G11" i="18"/>
  <c r="AF1" i="18" l="1"/>
  <c r="AD1" i="18"/>
  <c r="AC1" i="18"/>
  <c r="AB1" i="18"/>
  <c r="AA1" i="18"/>
  <c r="Z1" i="18"/>
  <c r="Y1" i="18"/>
  <c r="X1" i="18"/>
  <c r="W1" i="18"/>
  <c r="V1" i="18"/>
  <c r="T1" i="18"/>
  <c r="S831" i="18"/>
  <c r="AH831" i="18" s="1"/>
  <c r="S647" i="18"/>
  <c r="AH647" i="18" s="1"/>
  <c r="S577" i="18"/>
  <c r="AH577" i="18" s="1"/>
  <c r="S484" i="18"/>
  <c r="AH484" i="18" s="1"/>
  <c r="S483" i="18"/>
  <c r="AH483" i="18" s="1"/>
  <c r="S482" i="18"/>
  <c r="AH482" i="18" s="1"/>
  <c r="S481" i="18"/>
  <c r="AH481" i="18" s="1"/>
  <c r="S1099" i="18"/>
  <c r="AH1099" i="18" s="1"/>
  <c r="S1018" i="18"/>
  <c r="AH1018" i="18" s="1"/>
  <c r="S717" i="18"/>
  <c r="AH717" i="18" s="1"/>
  <c r="S480" i="18"/>
  <c r="AH480" i="18" s="1"/>
  <c r="S1282" i="18"/>
  <c r="AH1282" i="18" s="1"/>
  <c r="S1098" i="18"/>
  <c r="AH1098" i="18" s="1"/>
  <c r="S1017" i="18"/>
  <c r="AH1017" i="18" s="1"/>
  <c r="S716" i="18"/>
  <c r="AH716" i="18" s="1"/>
  <c r="S479" i="18"/>
  <c r="AH479" i="18" s="1"/>
  <c r="S478" i="18"/>
  <c r="AH478" i="18" s="1"/>
  <c r="S1281" i="18"/>
  <c r="AH1281" i="18" s="1"/>
  <c r="S1097" i="18"/>
  <c r="AH1097" i="18" s="1"/>
  <c r="S1016" i="18"/>
  <c r="AH1016" i="18" s="1"/>
  <c r="S715" i="18"/>
  <c r="AH715" i="18" s="1"/>
  <c r="S576" i="18"/>
  <c r="AH576" i="18" s="1"/>
  <c r="S477" i="18"/>
  <c r="AH477" i="18" s="1"/>
  <c r="S476" i="18"/>
  <c r="AH476" i="18" s="1"/>
  <c r="S475" i="18"/>
  <c r="AH475" i="18" s="1"/>
  <c r="S474" i="18"/>
  <c r="AH474" i="18" s="1"/>
  <c r="S908" i="18"/>
  <c r="AH908" i="18" s="1"/>
  <c r="S714" i="18"/>
  <c r="AH714" i="18" s="1"/>
  <c r="S473" i="18"/>
  <c r="AH473" i="18" s="1"/>
  <c r="S472" i="18"/>
  <c r="AH472" i="18" s="1"/>
  <c r="S1096" i="18"/>
  <c r="AH1096" i="18" s="1"/>
  <c r="S907" i="18"/>
  <c r="AH907" i="18" s="1"/>
  <c r="S830" i="18"/>
  <c r="AH830" i="18" s="1"/>
  <c r="S646" i="18"/>
  <c r="AH646" i="18" s="1"/>
  <c r="S575" i="18"/>
  <c r="AH575" i="18" s="1"/>
  <c r="S471" i="18"/>
  <c r="AH471" i="18" s="1"/>
  <c r="S1015" i="18"/>
  <c r="AH1015" i="18" s="1"/>
  <c r="S906" i="18"/>
  <c r="AH906" i="18" s="1"/>
  <c r="S470" i="18"/>
  <c r="AH470" i="18" s="1"/>
  <c r="S829" i="18"/>
  <c r="AH829" i="18" s="1"/>
  <c r="S574" i="18"/>
  <c r="AH574" i="18" s="1"/>
  <c r="S469" i="18"/>
  <c r="AH469" i="18" s="1"/>
  <c r="S468" i="18"/>
  <c r="AH468" i="18" s="1"/>
  <c r="S1280" i="18"/>
  <c r="AH1280" i="18" s="1"/>
  <c r="S1095" i="18"/>
  <c r="AH1095" i="18" s="1"/>
  <c r="S713" i="18"/>
  <c r="AH713" i="18" s="1"/>
  <c r="S467" i="18"/>
  <c r="AH467" i="18" s="1"/>
  <c r="S1171" i="18"/>
  <c r="AH1171" i="18" s="1"/>
  <c r="S573" i="18"/>
  <c r="AH573" i="18" s="1"/>
  <c r="S466" i="18"/>
  <c r="AH466" i="18" s="1"/>
  <c r="S828" i="18"/>
  <c r="AH828" i="18" s="1"/>
  <c r="S465" i="18"/>
  <c r="AH465" i="18" s="1"/>
  <c r="S464" i="18"/>
  <c r="AH464" i="18" s="1"/>
  <c r="S1014" i="18"/>
  <c r="AH1014" i="18" s="1"/>
  <c r="S827" i="18"/>
  <c r="AH827" i="18" s="1"/>
  <c r="S572" i="18"/>
  <c r="AH572" i="18" s="1"/>
  <c r="S463" i="18"/>
  <c r="AH463" i="18" s="1"/>
  <c r="S1279" i="18"/>
  <c r="AH1279" i="18" s="1"/>
  <c r="S1170" i="18"/>
  <c r="AH1170" i="18" s="1"/>
  <c r="S1094" i="18"/>
  <c r="AH1094" i="18" s="1"/>
  <c r="S905" i="18"/>
  <c r="AH905" i="18" s="1"/>
  <c r="S712" i="18"/>
  <c r="AH712" i="18" s="1"/>
  <c r="S571" i="18"/>
  <c r="AH571" i="18" s="1"/>
  <c r="S462" i="18"/>
  <c r="AH462" i="18" s="1"/>
  <c r="S198" i="18"/>
  <c r="AH198" i="18" s="1"/>
  <c r="S148" i="18"/>
  <c r="AH148" i="18" s="1"/>
  <c r="S461" i="18"/>
  <c r="AH461" i="18" s="1"/>
  <c r="S1278" i="18"/>
  <c r="AH1278" i="18" s="1"/>
  <c r="S1093" i="18"/>
  <c r="AH1093" i="18" s="1"/>
  <c r="S826" i="18"/>
  <c r="AH826" i="18" s="1"/>
  <c r="S711" i="18"/>
  <c r="AH711" i="18" s="1"/>
  <c r="S570" i="18"/>
  <c r="AH570" i="18" s="1"/>
  <c r="S460" i="18"/>
  <c r="AH460" i="18" s="1"/>
  <c r="S459" i="18"/>
  <c r="AH459" i="18" s="1"/>
  <c r="S1169" i="18"/>
  <c r="AH1169" i="18" s="1"/>
  <c r="S1092" i="18"/>
  <c r="AH1092" i="18" s="1"/>
  <c r="S458" i="18"/>
  <c r="AH458" i="18" s="1"/>
  <c r="S1168" i="18"/>
  <c r="AH1168" i="18" s="1"/>
  <c r="S825" i="18"/>
  <c r="AH825" i="18" s="1"/>
  <c r="S457" i="18"/>
  <c r="AH457" i="18" s="1"/>
  <c r="S456" i="18"/>
  <c r="AH456" i="18" s="1"/>
  <c r="S1013" i="18"/>
  <c r="AH1013" i="18" s="1"/>
  <c r="S455" i="18"/>
  <c r="AH455" i="18" s="1"/>
  <c r="S147" i="18"/>
  <c r="AH147" i="18" s="1"/>
  <c r="S18" i="18"/>
  <c r="AH18" i="18" s="1"/>
  <c r="S454" i="18"/>
  <c r="AH454" i="18" s="1"/>
  <c r="S453" i="18"/>
  <c r="AH453" i="18" s="1"/>
  <c r="S452" i="18"/>
  <c r="AH452" i="18" s="1"/>
  <c r="S62" i="18"/>
  <c r="AH62" i="18" s="1"/>
  <c r="S451" i="18"/>
  <c r="AH451" i="18" s="1"/>
  <c r="S1012" i="18"/>
  <c r="AH1012" i="18" s="1"/>
  <c r="S450" i="18"/>
  <c r="AH450" i="18" s="1"/>
  <c r="S449" i="18"/>
  <c r="AH449" i="18" s="1"/>
  <c r="S448" i="18"/>
  <c r="AH448" i="18" s="1"/>
  <c r="S447" i="18"/>
  <c r="AH447" i="18" s="1"/>
  <c r="S446" i="18"/>
  <c r="AH446" i="18" s="1"/>
  <c r="S1091" i="18"/>
  <c r="AH1091" i="18" s="1"/>
  <c r="S904" i="18"/>
  <c r="AH904" i="18" s="1"/>
  <c r="S824" i="18"/>
  <c r="AH824" i="18" s="1"/>
  <c r="S445" i="18"/>
  <c r="AH445" i="18" s="1"/>
  <c r="S444" i="18"/>
  <c r="AH444" i="18" s="1"/>
  <c r="S1090" i="18"/>
  <c r="AH1090" i="18" s="1"/>
  <c r="S443" i="18"/>
  <c r="AH443" i="18" s="1"/>
  <c r="S442" i="18"/>
  <c r="AH442" i="18" s="1"/>
  <c r="S441" i="18"/>
  <c r="AH441" i="18" s="1"/>
  <c r="S1167" i="18"/>
  <c r="AH1167" i="18" s="1"/>
  <c r="S1089" i="18"/>
  <c r="AH1089" i="18" s="1"/>
  <c r="S903" i="18"/>
  <c r="AH903" i="18" s="1"/>
  <c r="S823" i="18"/>
  <c r="AH823" i="18" s="1"/>
  <c r="S645" i="18"/>
  <c r="AH645" i="18" s="1"/>
  <c r="S440" i="18"/>
  <c r="AH440" i="18" s="1"/>
  <c r="S1166" i="18"/>
  <c r="AH1166" i="18" s="1"/>
  <c r="S902" i="18"/>
  <c r="AH902" i="18" s="1"/>
  <c r="S644" i="18"/>
  <c r="AH644" i="18" s="1"/>
  <c r="S569" i="18"/>
  <c r="AH569" i="18" s="1"/>
  <c r="S439" i="18"/>
  <c r="AH439" i="18" s="1"/>
  <c r="S438" i="18"/>
  <c r="AH438" i="18" s="1"/>
  <c r="S437" i="18"/>
  <c r="AH437" i="18" s="1"/>
  <c r="S901" i="18"/>
  <c r="AH901" i="18" s="1"/>
  <c r="S436" i="18"/>
  <c r="AH436" i="18" s="1"/>
  <c r="S1277" i="18"/>
  <c r="AH1277" i="18" s="1"/>
  <c r="S1088" i="18"/>
  <c r="AH1088" i="18" s="1"/>
  <c r="S822" i="18"/>
  <c r="AH822" i="18" s="1"/>
  <c r="S643" i="18"/>
  <c r="AH643" i="18" s="1"/>
  <c r="S435" i="18"/>
  <c r="AH435" i="18" s="1"/>
  <c r="S1165" i="18"/>
  <c r="AH1165" i="18" s="1"/>
  <c r="S1011" i="18"/>
  <c r="AH1011" i="18" s="1"/>
  <c r="S900" i="18"/>
  <c r="AH900" i="18" s="1"/>
  <c r="S821" i="18"/>
  <c r="AH821" i="18" s="1"/>
  <c r="S642" i="18"/>
  <c r="AH642" i="18" s="1"/>
  <c r="S568" i="18"/>
  <c r="AH568" i="18" s="1"/>
  <c r="S434" i="18"/>
  <c r="AH434" i="18" s="1"/>
  <c r="S433" i="18"/>
  <c r="AH433" i="18" s="1"/>
  <c r="S567" i="18"/>
  <c r="AH567" i="18" s="1"/>
  <c r="S432" i="18"/>
  <c r="AH432" i="18" s="1"/>
  <c r="S820" i="18"/>
  <c r="AH820" i="18" s="1"/>
  <c r="S431" i="18"/>
  <c r="AH431" i="18" s="1"/>
  <c r="S430" i="18"/>
  <c r="AH430" i="18" s="1"/>
  <c r="S1276" i="18"/>
  <c r="AH1276" i="18" s="1"/>
  <c r="S641" i="18"/>
  <c r="AH641" i="18" s="1"/>
  <c r="S566" i="18"/>
  <c r="AH566" i="18" s="1"/>
  <c r="S429" i="18"/>
  <c r="AH429" i="18" s="1"/>
  <c r="S1164" i="18"/>
  <c r="AH1164" i="18" s="1"/>
  <c r="S1087" i="18"/>
  <c r="AH1087" i="18" s="1"/>
  <c r="S428" i="18"/>
  <c r="AH428" i="18" s="1"/>
  <c r="S427" i="18"/>
  <c r="AH427" i="18" s="1"/>
  <c r="S1163" i="18"/>
  <c r="AH1163" i="18" s="1"/>
  <c r="S1086" i="18"/>
  <c r="AH1086" i="18" s="1"/>
  <c r="S899" i="18"/>
  <c r="AH899" i="18" s="1"/>
  <c r="S819" i="18"/>
  <c r="AH819" i="18" s="1"/>
  <c r="S640" i="18"/>
  <c r="AH640" i="18" s="1"/>
  <c r="S565" i="18"/>
  <c r="AH565" i="18" s="1"/>
  <c r="S426" i="18"/>
  <c r="AH426" i="18" s="1"/>
  <c r="S1275" i="18"/>
  <c r="AH1275" i="18" s="1"/>
  <c r="S1085" i="18"/>
  <c r="AH1085" i="18" s="1"/>
  <c r="S898" i="18"/>
  <c r="AH898" i="18" s="1"/>
  <c r="S818" i="18"/>
  <c r="AH818" i="18" s="1"/>
  <c r="S425" i="18"/>
  <c r="AH425" i="18" s="1"/>
  <c r="S1274" i="18"/>
  <c r="AH1274" i="18" s="1"/>
  <c r="S1162" i="18"/>
  <c r="AH1162" i="18" s="1"/>
  <c r="S897" i="18"/>
  <c r="AH897" i="18" s="1"/>
  <c r="S639" i="18"/>
  <c r="AH639" i="18" s="1"/>
  <c r="S424" i="18"/>
  <c r="AH424" i="18" s="1"/>
  <c r="S1161" i="18"/>
  <c r="AH1161" i="18" s="1"/>
  <c r="S1010" i="18"/>
  <c r="AH1010" i="18" s="1"/>
  <c r="S817" i="18"/>
  <c r="AH817" i="18" s="1"/>
  <c r="S638" i="18"/>
  <c r="AH638" i="18" s="1"/>
  <c r="S564" i="18"/>
  <c r="AH564" i="18" s="1"/>
  <c r="S423" i="18"/>
  <c r="AH423" i="18" s="1"/>
  <c r="S1273" i="18"/>
  <c r="AH1273" i="18" s="1"/>
  <c r="S1160" i="18"/>
  <c r="AH1160" i="18" s="1"/>
  <c r="S1084" i="18"/>
  <c r="AH1084" i="18" s="1"/>
  <c r="S896" i="18"/>
  <c r="AH896" i="18" s="1"/>
  <c r="S637" i="18"/>
  <c r="AH637" i="18" s="1"/>
  <c r="S563" i="18"/>
  <c r="AH563" i="18" s="1"/>
  <c r="S422" i="18"/>
  <c r="AH422" i="18" s="1"/>
  <c r="S1272" i="18"/>
  <c r="AH1272" i="18" s="1"/>
  <c r="S1159" i="18"/>
  <c r="AH1159" i="18" s="1"/>
  <c r="S1083" i="18"/>
  <c r="AH1083" i="18" s="1"/>
  <c r="S895" i="18"/>
  <c r="AH895" i="18" s="1"/>
  <c r="S710" i="18"/>
  <c r="AH710" i="18" s="1"/>
  <c r="S636" i="18"/>
  <c r="AH636" i="18" s="1"/>
  <c r="S562" i="18"/>
  <c r="AH562" i="18" s="1"/>
  <c r="S421" i="18"/>
  <c r="AH421" i="18" s="1"/>
  <c r="S1158" i="18"/>
  <c r="AH1158" i="18" s="1"/>
  <c r="S1082" i="18"/>
  <c r="AH1082" i="18" s="1"/>
  <c r="S894" i="18"/>
  <c r="AH894" i="18" s="1"/>
  <c r="S635" i="18"/>
  <c r="AH635" i="18" s="1"/>
  <c r="S561" i="18"/>
  <c r="AH561" i="18" s="1"/>
  <c r="S420" i="18"/>
  <c r="AH420" i="18" s="1"/>
  <c r="S1271" i="18"/>
  <c r="AH1271" i="18" s="1"/>
  <c r="S1157" i="18"/>
  <c r="AH1157" i="18" s="1"/>
  <c r="S1081" i="18"/>
  <c r="AH1081" i="18" s="1"/>
  <c r="S893" i="18"/>
  <c r="AH893" i="18" s="1"/>
  <c r="S709" i="18"/>
  <c r="AH709" i="18" s="1"/>
  <c r="S634" i="18"/>
  <c r="AH634" i="18" s="1"/>
  <c r="S560" i="18"/>
  <c r="AH560" i="18" s="1"/>
  <c r="S419" i="18"/>
  <c r="AH419" i="18" s="1"/>
  <c r="S1156" i="18"/>
  <c r="AH1156" i="18" s="1"/>
  <c r="S1080" i="18"/>
  <c r="AH1080" i="18" s="1"/>
  <c r="S892" i="18"/>
  <c r="AH892" i="18" s="1"/>
  <c r="S633" i="18"/>
  <c r="AH633" i="18" s="1"/>
  <c r="S559" i="18"/>
  <c r="AH559" i="18" s="1"/>
  <c r="S418" i="18"/>
  <c r="AH418" i="18" s="1"/>
  <c r="S197" i="18"/>
  <c r="AH197" i="18" s="1"/>
  <c r="S891" i="18"/>
  <c r="AH891" i="18" s="1"/>
  <c r="S417" i="18"/>
  <c r="AH417" i="18" s="1"/>
  <c r="S632" i="18"/>
  <c r="AH632" i="18" s="1"/>
  <c r="S558" i="18"/>
  <c r="AH558" i="18" s="1"/>
  <c r="S416" i="18"/>
  <c r="AH416" i="18" s="1"/>
  <c r="S415" i="18"/>
  <c r="AH415" i="18" s="1"/>
  <c r="S414" i="18"/>
  <c r="AH414" i="18" s="1"/>
  <c r="S1155" i="18"/>
  <c r="AH1155" i="18" s="1"/>
  <c r="S557" i="18"/>
  <c r="AH557" i="18" s="1"/>
  <c r="S413" i="18"/>
  <c r="AH413" i="18" s="1"/>
  <c r="S556" i="18"/>
  <c r="AH556" i="18" s="1"/>
  <c r="S412" i="18"/>
  <c r="AH412" i="18" s="1"/>
  <c r="S411" i="18"/>
  <c r="AH411" i="18" s="1"/>
  <c r="S410" i="18"/>
  <c r="AH410" i="18" s="1"/>
  <c r="S293" i="18"/>
  <c r="AH293" i="18" s="1"/>
  <c r="S1154" i="18"/>
  <c r="AH1154" i="18" s="1"/>
  <c r="S890" i="18"/>
  <c r="AH890" i="18" s="1"/>
  <c r="S816" i="18"/>
  <c r="AH816" i="18" s="1"/>
  <c r="S631" i="18"/>
  <c r="AH631" i="18" s="1"/>
  <c r="S409" i="18"/>
  <c r="AH409" i="18" s="1"/>
  <c r="S1270" i="18"/>
  <c r="AH1270" i="18" s="1"/>
  <c r="S1009" i="18"/>
  <c r="AH1009" i="18" s="1"/>
  <c r="S889" i="18"/>
  <c r="AH889" i="18" s="1"/>
  <c r="S815" i="18"/>
  <c r="AH815" i="18" s="1"/>
  <c r="S708" i="18"/>
  <c r="AH708" i="18" s="1"/>
  <c r="S555" i="18"/>
  <c r="AH555" i="18" s="1"/>
  <c r="S408" i="18"/>
  <c r="AH408" i="18" s="1"/>
  <c r="S1269" i="18"/>
  <c r="AH1269" i="18" s="1"/>
  <c r="S1079" i="18"/>
  <c r="AH1079" i="18" s="1"/>
  <c r="S1008" i="18"/>
  <c r="AH1008" i="18" s="1"/>
  <c r="S407" i="18"/>
  <c r="AH407" i="18" s="1"/>
  <c r="S707" i="18"/>
  <c r="AH707" i="18" s="1"/>
  <c r="S554" i="18"/>
  <c r="AH554" i="18" s="1"/>
  <c r="S406" i="18"/>
  <c r="AH406" i="18" s="1"/>
  <c r="S405" i="18"/>
  <c r="AH405" i="18" s="1"/>
  <c r="S256" i="18"/>
  <c r="AH256" i="18" s="1"/>
  <c r="S206" i="18"/>
  <c r="AH206" i="18" s="1"/>
  <c r="S404" i="18"/>
  <c r="AH404" i="18" s="1"/>
  <c r="S814" i="18"/>
  <c r="AH814" i="18" s="1"/>
  <c r="S553" i="18"/>
  <c r="AH553" i="18" s="1"/>
  <c r="U403" i="18"/>
  <c r="S322" i="18"/>
  <c r="AH322" i="18" s="1"/>
  <c r="S177" i="18"/>
  <c r="AH177" i="18" s="1"/>
  <c r="S61" i="18"/>
  <c r="AH61" i="18" s="1"/>
  <c r="S40" i="18"/>
  <c r="AH40" i="18" s="1"/>
  <c r="S402" i="18"/>
  <c r="AH402" i="18" s="1"/>
  <c r="S196" i="18"/>
  <c r="AH196" i="18" s="1"/>
  <c r="S1268" i="18"/>
  <c r="AH1268" i="18" s="1"/>
  <c r="S1078" i="18"/>
  <c r="AH1078" i="18" s="1"/>
  <c r="S1007" i="18"/>
  <c r="AH1007" i="18" s="1"/>
  <c r="S813" i="18"/>
  <c r="AH813" i="18" s="1"/>
  <c r="S706" i="18"/>
  <c r="AH706" i="18" s="1"/>
  <c r="S552" i="18"/>
  <c r="AH552" i="18" s="1"/>
  <c r="S401" i="18"/>
  <c r="AH401" i="18" s="1"/>
  <c r="S195" i="18"/>
  <c r="AH195" i="18" s="1"/>
  <c r="S49" i="18"/>
  <c r="AH49" i="18" s="1"/>
  <c r="S39" i="18"/>
  <c r="AH39" i="18" s="1"/>
  <c r="S403" i="18" l="1"/>
  <c r="AH403" i="18" s="1"/>
  <c r="U1" i="18"/>
  <c r="S497" i="18"/>
  <c r="AH497" i="18" s="1"/>
  <c r="S489" i="18"/>
  <c r="AH489" i="18" s="1"/>
  <c r="S400" i="18"/>
  <c r="AH400" i="18" s="1"/>
  <c r="S488" i="18"/>
  <c r="AH488" i="18" s="1"/>
  <c r="S399" i="18"/>
  <c r="AH399" i="18" s="1"/>
  <c r="S1267" i="18"/>
  <c r="AH1267" i="18" s="1"/>
  <c r="S1153" i="18"/>
  <c r="AH1153" i="18" s="1"/>
  <c r="S1006" i="18"/>
  <c r="AH1006" i="18" s="1"/>
  <c r="S888" i="18"/>
  <c r="AH888" i="18" s="1"/>
  <c r="S812" i="18"/>
  <c r="AH812" i="18" s="1"/>
  <c r="S705" i="18"/>
  <c r="AH705" i="18" s="1"/>
  <c r="S551" i="18"/>
  <c r="AH551" i="18" s="1"/>
  <c r="S398" i="18"/>
  <c r="AH398" i="18" s="1"/>
  <c r="S176" i="18"/>
  <c r="AH176" i="18" s="1"/>
  <c r="S113" i="18"/>
  <c r="AH113" i="18" s="1"/>
  <c r="S397" i="18"/>
  <c r="AH397" i="18" s="1"/>
  <c r="S1200" i="18"/>
  <c r="AH1200" i="18" s="1"/>
  <c r="S396" i="18"/>
  <c r="AH396" i="18" s="1"/>
  <c r="S160" i="18"/>
  <c r="AH160" i="18" s="1"/>
  <c r="S1228" i="18"/>
  <c r="AH1228" i="18" s="1"/>
  <c r="S887" i="18"/>
  <c r="AH887" i="18" s="1"/>
  <c r="S811" i="18"/>
  <c r="AH811" i="18" s="1"/>
  <c r="S752" i="18"/>
  <c r="AH752" i="18" s="1"/>
  <c r="S704" i="18"/>
  <c r="AH704" i="18" s="1"/>
  <c r="S395" i="18"/>
  <c r="AH395" i="18" s="1"/>
  <c r="S221" i="18"/>
  <c r="AH221" i="18" s="1"/>
  <c r="S1053" i="18"/>
  <c r="AH1053" i="18" s="1"/>
  <c r="S942" i="18"/>
  <c r="AH942" i="18" s="1"/>
  <c r="S886" i="18"/>
  <c r="AH886" i="18" s="1"/>
  <c r="S619" i="18"/>
  <c r="AH619" i="18" s="1"/>
  <c r="S550" i="18"/>
  <c r="AH550" i="18" s="1"/>
  <c r="S394" i="18"/>
  <c r="AH394" i="18" s="1"/>
  <c r="S175" i="18"/>
  <c r="AH175" i="18" s="1"/>
  <c r="S146" i="18"/>
  <c r="AH146" i="18" s="1"/>
  <c r="S112" i="18"/>
  <c r="AH112" i="18" s="1"/>
  <c r="S17" i="18"/>
  <c r="AH17" i="18" s="1"/>
  <c r="S1266" i="18"/>
  <c r="AH1266" i="18" s="1"/>
  <c r="S1227" i="18"/>
  <c r="AH1227" i="18" s="1"/>
  <c r="S1199" i="18"/>
  <c r="AH1199" i="18" s="1"/>
  <c r="S1152" i="18"/>
  <c r="AH1152" i="18" s="1"/>
  <c r="S1077" i="18"/>
  <c r="AH1077" i="18" s="1"/>
  <c r="S1052" i="18"/>
  <c r="AH1052" i="18" s="1"/>
  <c r="S1005" i="18"/>
  <c r="AH1005" i="18" s="1"/>
  <c r="S954" i="18"/>
  <c r="AH954" i="18" s="1"/>
  <c r="S941" i="18"/>
  <c r="AH941" i="18" s="1"/>
  <c r="S885" i="18"/>
  <c r="AH885" i="18" s="1"/>
  <c r="S810" i="18"/>
  <c r="AH810" i="18" s="1"/>
  <c r="S703" i="18"/>
  <c r="AH703" i="18" s="1"/>
  <c r="S496" i="18"/>
  <c r="AH496" i="18" s="1"/>
  <c r="S393" i="18"/>
  <c r="AH393" i="18" s="1"/>
  <c r="S321" i="18"/>
  <c r="AH321" i="18" s="1"/>
  <c r="S309" i="18"/>
  <c r="AH309" i="18" s="1"/>
  <c r="S303" i="18"/>
  <c r="AH303" i="18" s="1"/>
  <c r="S292" i="18"/>
  <c r="AH292" i="18" s="1"/>
  <c r="S280" i="18"/>
  <c r="AH280" i="18" s="1"/>
  <c r="S273" i="18"/>
  <c r="AH273" i="18" s="1"/>
  <c r="S265" i="18"/>
  <c r="AH265" i="18" s="1"/>
  <c r="S255" i="18"/>
  <c r="AH255" i="18" s="1"/>
  <c r="S214" i="18"/>
  <c r="AH214" i="18" s="1"/>
  <c r="S194" i="18"/>
  <c r="AH194" i="18" s="1"/>
  <c r="S174" i="18"/>
  <c r="AH174" i="18" s="1"/>
  <c r="S159" i="18"/>
  <c r="AH159" i="18" s="1"/>
  <c r="S145" i="18"/>
  <c r="AH145" i="18" s="1"/>
  <c r="S124" i="18"/>
  <c r="AH124" i="18" s="1"/>
  <c r="S117" i="18"/>
  <c r="AH117" i="18" s="1"/>
  <c r="S111" i="18"/>
  <c r="AH111" i="18" s="1"/>
  <c r="S88" i="18"/>
  <c r="AH88" i="18" s="1"/>
  <c r="S75" i="18"/>
  <c r="AH75" i="18" s="1"/>
  <c r="S48" i="18"/>
  <c r="AH48" i="18" s="1"/>
  <c r="S38" i="18"/>
  <c r="AH38" i="18" s="1"/>
  <c r="S26" i="18"/>
  <c r="AH26" i="18" s="1"/>
  <c r="S16" i="18"/>
  <c r="AH16" i="18" s="1"/>
  <c r="S1303" i="18"/>
  <c r="AH1303" i="18" s="1"/>
  <c r="S1265" i="18"/>
  <c r="AH1265" i="18" s="1"/>
  <c r="S1076" i="18"/>
  <c r="AH1076" i="18" s="1"/>
  <c r="S1051" i="18"/>
  <c r="AH1051" i="18" s="1"/>
  <c r="S1004" i="18"/>
  <c r="AH1004" i="18" s="1"/>
  <c r="S736" i="18"/>
  <c r="AH736" i="18" s="1"/>
  <c r="S702" i="18"/>
  <c r="AH702" i="18" s="1"/>
  <c r="S618" i="18"/>
  <c r="AH618" i="18" s="1"/>
  <c r="S549" i="18"/>
  <c r="AH549" i="18" s="1"/>
  <c r="S392" i="18"/>
  <c r="AH392" i="18" s="1"/>
  <c r="S193" i="18"/>
  <c r="AH193" i="18" s="1"/>
  <c r="S173" i="18"/>
  <c r="AH173" i="18" s="1"/>
  <c r="S87" i="18"/>
  <c r="AH87" i="18" s="1"/>
  <c r="S74" i="18"/>
  <c r="AH74" i="18" s="1"/>
  <c r="S37" i="18"/>
  <c r="AH37" i="18" s="1"/>
  <c r="S25" i="18"/>
  <c r="AH25" i="18" s="1"/>
  <c r="S15" i="18"/>
  <c r="AH15" i="18" s="1"/>
  <c r="S1050" i="18"/>
  <c r="AH1050" i="18" s="1"/>
  <c r="S617" i="18"/>
  <c r="AH617" i="18" s="1"/>
  <c r="S391" i="18"/>
  <c r="AH391" i="18" s="1"/>
  <c r="S231" i="18"/>
  <c r="AH231" i="18" s="1"/>
  <c r="S144" i="18"/>
  <c r="AH144" i="18" s="1"/>
  <c r="S110" i="18"/>
  <c r="AH110" i="18" s="1"/>
  <c r="S1302" i="18"/>
  <c r="AH1302" i="18" s="1"/>
  <c r="S1264" i="18"/>
  <c r="AH1264" i="18" s="1"/>
  <c r="S1226" i="18"/>
  <c r="AH1226" i="18" s="1"/>
  <c r="S1198" i="18"/>
  <c r="AH1198" i="18" s="1"/>
  <c r="S1151" i="18"/>
  <c r="AH1151" i="18" s="1"/>
  <c r="S1075" i="18"/>
  <c r="AH1075" i="18" s="1"/>
  <c r="S1049" i="18"/>
  <c r="AH1049" i="18" s="1"/>
  <c r="S1003" i="18"/>
  <c r="AH1003" i="18" s="1"/>
  <c r="S953" i="18"/>
  <c r="AH953" i="18" s="1"/>
  <c r="S940" i="18"/>
  <c r="AH940" i="18" s="1"/>
  <c r="S884" i="18"/>
  <c r="AH884" i="18" s="1"/>
  <c r="S809" i="18"/>
  <c r="AH809" i="18" s="1"/>
  <c r="S735" i="18"/>
  <c r="AH735" i="18" s="1"/>
  <c r="S701" i="18"/>
  <c r="AH701" i="18" s="1"/>
  <c r="S616" i="18"/>
  <c r="AH616" i="18" s="1"/>
  <c r="S548" i="18"/>
  <c r="AH548" i="18" s="1"/>
  <c r="S495" i="18"/>
  <c r="AH495" i="18" s="1"/>
  <c r="S390" i="18"/>
  <c r="AH390" i="18" s="1"/>
  <c r="S320" i="18"/>
  <c r="AH320" i="18" s="1"/>
  <c r="S308" i="18"/>
  <c r="AH308" i="18" s="1"/>
  <c r="S302" i="18"/>
  <c r="AH302" i="18" s="1"/>
  <c r="S291" i="18"/>
  <c r="AH291" i="18" s="1"/>
  <c r="S279" i="18"/>
  <c r="AH279" i="18" s="1"/>
  <c r="S264" i="18"/>
  <c r="AH264" i="18" s="1"/>
  <c r="S254" i="18"/>
  <c r="AH254" i="18" s="1"/>
  <c r="S213" i="18"/>
  <c r="AH213" i="18" s="1"/>
  <c r="S192" i="18"/>
  <c r="AH192" i="18" s="1"/>
  <c r="S172" i="18"/>
  <c r="AH172" i="18" s="1"/>
  <c r="S158" i="18"/>
  <c r="AH158" i="18" s="1"/>
  <c r="S143" i="18"/>
  <c r="AH143" i="18" s="1"/>
  <c r="S123" i="18"/>
  <c r="AH123" i="18" s="1"/>
  <c r="S116" i="18"/>
  <c r="AH116" i="18" s="1"/>
  <c r="S109" i="18"/>
  <c r="AH109" i="18" s="1"/>
  <c r="S86" i="18"/>
  <c r="AH86" i="18" s="1"/>
  <c r="S73" i="18"/>
  <c r="AH73" i="18" s="1"/>
  <c r="S47" i="18"/>
  <c r="AH47" i="18" s="1"/>
  <c r="S36" i="18"/>
  <c r="AH36" i="18" s="1"/>
  <c r="S24" i="18"/>
  <c r="AH24" i="18" s="1"/>
  <c r="S14" i="18"/>
  <c r="AH14" i="18" s="1"/>
  <c r="S1048" i="18"/>
  <c r="AH1048" i="18" s="1"/>
  <c r="S964" i="18"/>
  <c r="AH964" i="18" s="1"/>
  <c r="S389" i="18"/>
  <c r="AH389" i="18" s="1"/>
  <c r="S222" i="18"/>
  <c r="AH222" i="18" s="1"/>
  <c r="S171" i="18"/>
  <c r="AH171" i="18" s="1"/>
  <c r="S142" i="18"/>
  <c r="AH142" i="18" s="1"/>
  <c r="S108" i="18"/>
  <c r="AH108" i="18" s="1"/>
  <c r="S13" i="18"/>
  <c r="AH13" i="18" s="1"/>
  <c r="S1263" i="18"/>
  <c r="AH1263" i="18" s="1"/>
  <c r="S1047" i="18"/>
  <c r="AH1047" i="18" s="1"/>
  <c r="S963" i="18"/>
  <c r="AH963" i="18" s="1"/>
  <c r="S808" i="18"/>
  <c r="AH808" i="18" s="1"/>
  <c r="S700" i="18"/>
  <c r="AH700" i="18" s="1"/>
  <c r="S494" i="18"/>
  <c r="AH494" i="18" s="1"/>
  <c r="S388" i="18"/>
  <c r="AH388" i="18" s="1"/>
  <c r="S319" i="18"/>
  <c r="AH319" i="18" s="1"/>
  <c r="S307" i="18"/>
  <c r="AH307" i="18" s="1"/>
  <c r="S301" i="18"/>
  <c r="AH301" i="18" s="1"/>
  <c r="S290" i="18"/>
  <c r="AH290" i="18" s="1"/>
  <c r="S278" i="18"/>
  <c r="AH278" i="18" s="1"/>
  <c r="S272" i="18"/>
  <c r="AH272" i="18" s="1"/>
  <c r="S263" i="18"/>
  <c r="AH263" i="18" s="1"/>
  <c r="S253" i="18"/>
  <c r="AH253" i="18" s="1"/>
  <c r="S212" i="18"/>
  <c r="AH212" i="18" s="1"/>
  <c r="S191" i="18"/>
  <c r="AH191" i="18" s="1"/>
  <c r="S170" i="18"/>
  <c r="AH170" i="18" s="1"/>
  <c r="S157" i="18"/>
  <c r="AH157" i="18" s="1"/>
  <c r="S141" i="18"/>
  <c r="AH141" i="18" s="1"/>
  <c r="S122" i="18"/>
  <c r="AH122" i="18" s="1"/>
  <c r="S115" i="18"/>
  <c r="AH115" i="18" s="1"/>
  <c r="S107" i="18"/>
  <c r="AH107" i="18" s="1"/>
  <c r="S85" i="18"/>
  <c r="AH85" i="18" s="1"/>
  <c r="S72" i="18"/>
  <c r="AH72" i="18" s="1"/>
  <c r="S35" i="18"/>
  <c r="AH35" i="18" s="1"/>
  <c r="S23" i="18"/>
  <c r="AH23" i="18" s="1"/>
  <c r="S12" i="18"/>
  <c r="AH12" i="18" s="1"/>
  <c r="S1301" i="18"/>
  <c r="AH1301" i="18" s="1"/>
  <c r="S1262" i="18"/>
  <c r="AH1262" i="18" s="1"/>
  <c r="S734" i="18"/>
  <c r="AH734" i="18" s="1"/>
  <c r="S615" i="18"/>
  <c r="AH615" i="18" s="1"/>
  <c r="S547" i="18"/>
  <c r="AH547" i="18" s="1"/>
  <c r="S387" i="18"/>
  <c r="AH387" i="18" s="1"/>
  <c r="S190" i="18"/>
  <c r="AH190" i="18" s="1"/>
  <c r="S84" i="18"/>
  <c r="AH84" i="18" s="1"/>
  <c r="S71" i="18"/>
  <c r="AH71" i="18" s="1"/>
  <c r="S34" i="18"/>
  <c r="AH34" i="18" s="1"/>
  <c r="S22" i="18"/>
  <c r="AH22" i="18" s="1"/>
  <c r="S1261" i="18"/>
  <c r="AH1261" i="18" s="1"/>
  <c r="S1002" i="18"/>
  <c r="AH1002" i="18" s="1"/>
  <c r="S939" i="18"/>
  <c r="AH939" i="18" s="1"/>
  <c r="S883" i="18"/>
  <c r="AH883" i="18" s="1"/>
  <c r="S699" i="18"/>
  <c r="AH699" i="18" s="1"/>
  <c r="S546" i="18"/>
  <c r="AH546" i="18" s="1"/>
  <c r="S386" i="18"/>
  <c r="AH386" i="18" s="1"/>
  <c r="S271" i="18"/>
  <c r="AH271" i="18" s="1"/>
  <c r="S252" i="18"/>
  <c r="AH252" i="18" s="1"/>
  <c r="S96" i="18"/>
  <c r="AH96" i="18" s="1"/>
  <c r="S1260" i="18"/>
  <c r="AH1260" i="18" s="1"/>
  <c r="S1150" i="18"/>
  <c r="AH1150" i="18" s="1"/>
  <c r="S1001" i="18"/>
  <c r="AH1001" i="18" s="1"/>
  <c r="S882" i="18"/>
  <c r="AH882" i="18" s="1"/>
  <c r="S698" i="18"/>
  <c r="AH698" i="18" s="1"/>
  <c r="S614" i="18"/>
  <c r="AH614" i="18" s="1"/>
  <c r="S545" i="18"/>
  <c r="AH545" i="18" s="1"/>
  <c r="S385" i="18"/>
  <c r="AH385" i="18" s="1"/>
  <c r="S318" i="18"/>
  <c r="AH318" i="18" s="1"/>
  <c r="S220" i="18"/>
  <c r="AH220" i="18" s="1"/>
  <c r="S46" i="18"/>
  <c r="AH46" i="18" s="1"/>
  <c r="S1259" i="18"/>
  <c r="AH1259" i="18" s="1"/>
  <c r="S1149" i="18"/>
  <c r="AH1149" i="18" s="1"/>
  <c r="S1074" i="18"/>
  <c r="AH1074" i="18" s="1"/>
  <c r="S1046" i="18"/>
  <c r="AH1046" i="18" s="1"/>
  <c r="S1000" i="18"/>
  <c r="AH1000" i="18" s="1"/>
  <c r="S952" i="18"/>
  <c r="AH952" i="18" s="1"/>
  <c r="S881" i="18"/>
  <c r="AH881" i="18" s="1"/>
  <c r="S807" i="18"/>
  <c r="AH807" i="18" s="1"/>
  <c r="S697" i="18"/>
  <c r="AH697" i="18" s="1"/>
  <c r="S613" i="18"/>
  <c r="AH613" i="18" s="1"/>
  <c r="S544" i="18"/>
  <c r="AH544" i="18" s="1"/>
  <c r="S384" i="18"/>
  <c r="AH384" i="18" s="1"/>
  <c r="S251" i="18"/>
  <c r="AH251" i="18" s="1"/>
  <c r="S83" i="18"/>
  <c r="AH83" i="18" s="1"/>
  <c r="S1258" i="18"/>
  <c r="AH1258" i="18" s="1"/>
  <c r="S1148" i="18"/>
  <c r="AH1148" i="18" s="1"/>
  <c r="S1073" i="18"/>
  <c r="AH1073" i="18" s="1"/>
  <c r="S1045" i="18"/>
  <c r="AH1045" i="18" s="1"/>
  <c r="S999" i="18"/>
  <c r="AH999" i="18" s="1"/>
  <c r="S880" i="18"/>
  <c r="AH880" i="18" s="1"/>
  <c r="S806" i="18"/>
  <c r="AH806" i="18" s="1"/>
  <c r="S696" i="18"/>
  <c r="AH696" i="18" s="1"/>
  <c r="S612" i="18"/>
  <c r="AH612" i="18" s="1"/>
  <c r="S543" i="18"/>
  <c r="AH543" i="18" s="1"/>
  <c r="S383" i="18"/>
  <c r="AH383" i="18" s="1"/>
  <c r="S250" i="18"/>
  <c r="AH250" i="18" s="1"/>
  <c r="S1257" i="18"/>
  <c r="AH1257" i="18" s="1"/>
  <c r="S1197" i="18"/>
  <c r="AH1197" i="18" s="1"/>
  <c r="S1147" i="18"/>
  <c r="AH1147" i="18" s="1"/>
  <c r="S1072" i="18"/>
  <c r="AH1072" i="18" s="1"/>
  <c r="S1044" i="18"/>
  <c r="AH1044" i="18" s="1"/>
  <c r="S998" i="18"/>
  <c r="AH998" i="18" s="1"/>
  <c r="S879" i="18"/>
  <c r="AH879" i="18" s="1"/>
  <c r="S805" i="18"/>
  <c r="AH805" i="18" s="1"/>
  <c r="S695" i="18"/>
  <c r="AH695" i="18" s="1"/>
  <c r="S611" i="18"/>
  <c r="AH611" i="18" s="1"/>
  <c r="S542" i="18"/>
  <c r="AH542" i="18" s="1"/>
  <c r="S382" i="18"/>
  <c r="AH382" i="18" s="1"/>
  <c r="S1256" i="18"/>
  <c r="AH1256" i="18" s="1"/>
  <c r="S1146" i="18"/>
  <c r="AH1146" i="18" s="1"/>
  <c r="S1043" i="18"/>
  <c r="AH1043" i="18" s="1"/>
  <c r="S997" i="18"/>
  <c r="AH997" i="18" s="1"/>
  <c r="S878" i="18"/>
  <c r="AH878" i="18" s="1"/>
  <c r="S804" i="18"/>
  <c r="AH804" i="18" s="1"/>
  <c r="S541" i="18"/>
  <c r="AH541" i="18" s="1"/>
  <c r="S381" i="18"/>
  <c r="AH381" i="18" s="1"/>
  <c r="S317" i="18"/>
  <c r="AH317" i="18" s="1"/>
  <c r="S289" i="18"/>
  <c r="AH289" i="18" s="1"/>
  <c r="S249" i="18"/>
  <c r="AH249" i="18" s="1"/>
  <c r="S60" i="18"/>
  <c r="AH60" i="18" s="1"/>
  <c r="S1255" i="18"/>
  <c r="AH1255" i="18" s="1"/>
  <c r="S1071" i="18"/>
  <c r="AH1071" i="18" s="1"/>
  <c r="S996" i="18"/>
  <c r="AH996" i="18" s="1"/>
  <c r="S877" i="18"/>
  <c r="AH877" i="18" s="1"/>
  <c r="S803" i="18"/>
  <c r="AH803" i="18" s="1"/>
  <c r="S694" i="18"/>
  <c r="AH694" i="18" s="1"/>
  <c r="S540" i="18"/>
  <c r="AH540" i="18" s="1"/>
  <c r="S380" i="18"/>
  <c r="AH380" i="18" s="1"/>
  <c r="S316" i="18"/>
  <c r="AH316" i="18" s="1"/>
  <c r="S140" i="18"/>
  <c r="AH140" i="18" s="1"/>
  <c r="S1254" i="18"/>
  <c r="AH1254" i="18" s="1"/>
  <c r="S1145" i="18"/>
  <c r="AH1145" i="18" s="1"/>
  <c r="S1108" i="18"/>
  <c r="AH1108" i="18" s="1"/>
  <c r="S995" i="18"/>
  <c r="AH995" i="18" s="1"/>
  <c r="S951" i="18"/>
  <c r="AH951" i="18" s="1"/>
  <c r="S876" i="18"/>
  <c r="AH876" i="18" s="1"/>
  <c r="S802" i="18"/>
  <c r="AH802" i="18" s="1"/>
  <c r="S693" i="18"/>
  <c r="AH693" i="18" s="1"/>
  <c r="S610" i="18"/>
  <c r="AH610" i="18" s="1"/>
  <c r="S539" i="18"/>
  <c r="AH539" i="18" s="1"/>
  <c r="S379" i="18"/>
  <c r="AH379" i="18" s="1"/>
  <c r="S248" i="18"/>
  <c r="AH248" i="18" s="1"/>
  <c r="S11" i="18"/>
  <c r="AH11" i="18" s="1"/>
  <c r="S1253" i="18"/>
  <c r="AH1253" i="18" s="1"/>
  <c r="S938" i="18"/>
  <c r="AH938" i="18" s="1"/>
  <c r="S875" i="18"/>
  <c r="AH875" i="18" s="1"/>
  <c r="S801" i="18"/>
  <c r="AH801" i="18" s="1"/>
  <c r="S733" i="18"/>
  <c r="AH733" i="18" s="1"/>
  <c r="S692" i="18"/>
  <c r="AH692" i="18" s="1"/>
  <c r="S378" i="18"/>
  <c r="AH378" i="18" s="1"/>
  <c r="S270" i="18"/>
  <c r="AH270" i="18" s="1"/>
  <c r="S1252" i="18"/>
  <c r="AH1252" i="18" s="1"/>
  <c r="S1196" i="18"/>
  <c r="AH1196" i="18" s="1"/>
  <c r="S874" i="18"/>
  <c r="AH874" i="18" s="1"/>
  <c r="S691" i="18"/>
  <c r="AH691" i="18" s="1"/>
  <c r="S538" i="18"/>
  <c r="AH538" i="18" s="1"/>
  <c r="S377" i="18"/>
  <c r="AH377" i="18" s="1"/>
  <c r="S376" i="18"/>
  <c r="AH376" i="18" s="1"/>
  <c r="S189" i="18"/>
  <c r="AH189" i="18" s="1"/>
  <c r="S45" i="18"/>
  <c r="AH45" i="18" s="1"/>
  <c r="S994" i="18"/>
  <c r="AH994" i="18" s="1"/>
  <c r="S873" i="18"/>
  <c r="AH873" i="18" s="1"/>
  <c r="S800" i="18"/>
  <c r="AH800" i="18" s="1"/>
  <c r="S609" i="18"/>
  <c r="AH609" i="18" s="1"/>
  <c r="S537" i="18"/>
  <c r="AH537" i="18" s="1"/>
  <c r="S375" i="18"/>
  <c r="AH375" i="18" s="1"/>
  <c r="S1251" i="18"/>
  <c r="AH1251" i="18" s="1"/>
  <c r="S1144" i="18"/>
  <c r="AH1144" i="18" s="1"/>
  <c r="S993" i="18"/>
  <c r="AH993" i="18" s="1"/>
  <c r="S937" i="18"/>
  <c r="AH937" i="18" s="1"/>
  <c r="S872" i="18"/>
  <c r="AH872" i="18" s="1"/>
  <c r="S799" i="18"/>
  <c r="AH799" i="18" s="1"/>
  <c r="S690" i="18"/>
  <c r="AH690" i="18" s="1"/>
  <c r="S536" i="18"/>
  <c r="AH536" i="18" s="1"/>
  <c r="S374" i="18"/>
  <c r="AH374" i="18" s="1"/>
  <c r="S315" i="18"/>
  <c r="AH315" i="18" s="1"/>
  <c r="S306" i="18"/>
  <c r="AH306" i="18" s="1"/>
  <c r="S300" i="18"/>
  <c r="AH300" i="18" s="1"/>
  <c r="S288" i="18"/>
  <c r="AH288" i="18" s="1"/>
  <c r="S277" i="18"/>
  <c r="AH277" i="18" s="1"/>
  <c r="S262" i="18"/>
  <c r="AH262" i="18" s="1"/>
  <c r="S230" i="18"/>
  <c r="AH230" i="18" s="1"/>
  <c r="S228" i="18"/>
  <c r="AH228" i="18" s="1"/>
  <c r="S211" i="18"/>
  <c r="AH211" i="18" s="1"/>
  <c r="S205" i="18"/>
  <c r="AH205" i="18" s="1"/>
  <c r="S188" i="18"/>
  <c r="AH188" i="18" s="1"/>
  <c r="S156" i="18"/>
  <c r="AH156" i="18" s="1"/>
  <c r="S139" i="18"/>
  <c r="AH139" i="18" s="1"/>
  <c r="S95" i="18"/>
  <c r="AH95" i="18" s="1"/>
  <c r="S70" i="18"/>
  <c r="AH70" i="18" s="1"/>
  <c r="S59" i="18"/>
  <c r="AH59" i="18" s="1"/>
  <c r="S44" i="18"/>
  <c r="AH44" i="18" s="1"/>
  <c r="S33" i="18"/>
  <c r="AH33" i="18" s="1"/>
  <c r="S1327" i="18"/>
  <c r="AH1327" i="18" s="1"/>
  <c r="AE1143" i="18"/>
  <c r="S1143" i="18" s="1"/>
  <c r="AH1143" i="18" s="1"/>
  <c r="S1107" i="18"/>
  <c r="AH1107" i="18" s="1"/>
  <c r="AE962" i="18"/>
  <c r="S962" i="18" s="1"/>
  <c r="AH962" i="18" s="1"/>
  <c r="AE798" i="18"/>
  <c r="S689" i="18"/>
  <c r="AH689" i="18" s="1"/>
  <c r="S535" i="18"/>
  <c r="AH535" i="18" s="1"/>
  <c r="S373" i="18"/>
  <c r="AH373" i="18" s="1"/>
  <c r="S608" i="18"/>
  <c r="AH608" i="18" s="1"/>
  <c r="S534" i="18"/>
  <c r="AH534" i="18" s="1"/>
  <c r="S372" i="18"/>
  <c r="AH372" i="18" s="1"/>
  <c r="S314" i="18"/>
  <c r="AH314" i="18" s="1"/>
  <c r="S1322" i="18"/>
  <c r="AH1322" i="18" s="1"/>
  <c r="S1300" i="18"/>
  <c r="AH1300" i="18" s="1"/>
  <c r="S1250" i="18"/>
  <c r="AH1250" i="18" s="1"/>
  <c r="S1225" i="18"/>
  <c r="AH1225" i="18" s="1"/>
  <c r="S1142" i="18"/>
  <c r="AH1142" i="18" s="1"/>
  <c r="S1070" i="18"/>
  <c r="AH1070" i="18" s="1"/>
  <c r="S1042" i="18"/>
  <c r="AH1042" i="18" s="1"/>
  <c r="S992" i="18"/>
  <c r="AH992" i="18" s="1"/>
  <c r="S936" i="18"/>
  <c r="AH936" i="18" s="1"/>
  <c r="S871" i="18"/>
  <c r="AH871" i="18" s="1"/>
  <c r="S797" i="18"/>
  <c r="AH797" i="18" s="1"/>
  <c r="S751" i="18"/>
  <c r="AH751" i="18" s="1"/>
  <c r="S732" i="18"/>
  <c r="AH732" i="18" s="1"/>
  <c r="S688" i="18"/>
  <c r="AH688" i="18" s="1"/>
  <c r="S630" i="18"/>
  <c r="AH630" i="18" s="1"/>
  <c r="S607" i="18"/>
  <c r="AH607" i="18" s="1"/>
  <c r="S533" i="18"/>
  <c r="AH533" i="18" s="1"/>
  <c r="S371" i="18"/>
  <c r="AH371" i="18" s="1"/>
  <c r="S204" i="18"/>
  <c r="AH204" i="18" s="1"/>
  <c r="S187" i="18"/>
  <c r="AH187" i="18" s="1"/>
  <c r="S169" i="18"/>
  <c r="AH169" i="18" s="1"/>
  <c r="S138" i="18"/>
  <c r="AH138" i="18" s="1"/>
  <c r="S82" i="18"/>
  <c r="AH82" i="18" s="1"/>
  <c r="S1224" i="18"/>
  <c r="AH1224" i="18" s="1"/>
  <c r="S1195" i="18"/>
  <c r="AH1195" i="18" s="1"/>
  <c r="S796" i="18"/>
  <c r="AH796" i="18" s="1"/>
  <c r="S370" i="18"/>
  <c r="AH370" i="18" s="1"/>
  <c r="S305" i="18"/>
  <c r="AH305" i="18" s="1"/>
  <c r="S219" i="18"/>
  <c r="AH219" i="18" s="1"/>
  <c r="S106" i="18"/>
  <c r="AH106" i="18" s="1"/>
  <c r="S43" i="18"/>
  <c r="AH43" i="18" s="1"/>
  <c r="S1041" i="18"/>
  <c r="AH1041" i="18" s="1"/>
  <c r="S935" i="18"/>
  <c r="AH935" i="18" s="1"/>
  <c r="S870" i="18"/>
  <c r="AH870" i="18" s="1"/>
  <c r="S795" i="18"/>
  <c r="AH795" i="18" s="1"/>
  <c r="S606" i="18"/>
  <c r="AH606" i="18" s="1"/>
  <c r="S532" i="18"/>
  <c r="AH532" i="18" s="1"/>
  <c r="S369" i="18"/>
  <c r="AH369" i="18" s="1"/>
  <c r="S313" i="18"/>
  <c r="AH313" i="18" s="1"/>
  <c r="S299" i="18"/>
  <c r="AH299" i="18" s="1"/>
  <c r="S247" i="18"/>
  <c r="AH247" i="18" s="1"/>
  <c r="S227" i="18"/>
  <c r="AH227" i="18" s="1"/>
  <c r="S218" i="18"/>
  <c r="AH218" i="18" s="1"/>
  <c r="S203" i="18"/>
  <c r="AH203" i="18" s="1"/>
  <c r="S137" i="18"/>
  <c r="AH137" i="18" s="1"/>
  <c r="S94" i="18"/>
  <c r="AH94" i="18" s="1"/>
  <c r="S10" i="18"/>
  <c r="AH10" i="18" s="1"/>
  <c r="S1299" i="18"/>
  <c r="AH1299" i="18" s="1"/>
  <c r="S1223" i="18"/>
  <c r="AH1223" i="18" s="1"/>
  <c r="S1194" i="18"/>
  <c r="AH1194" i="18" s="1"/>
  <c r="S1141" i="18"/>
  <c r="AH1141" i="18" s="1"/>
  <c r="S1040" i="18"/>
  <c r="AH1040" i="18" s="1"/>
  <c r="S991" i="18"/>
  <c r="AH991" i="18" s="1"/>
  <c r="S934" i="18"/>
  <c r="AH934" i="18" s="1"/>
  <c r="S794" i="18"/>
  <c r="AH794" i="18" s="1"/>
  <c r="S731" i="18"/>
  <c r="AH731" i="18" s="1"/>
  <c r="S605" i="18"/>
  <c r="AH605" i="18" s="1"/>
  <c r="S531" i="18"/>
  <c r="AH531" i="18" s="1"/>
  <c r="S368" i="18"/>
  <c r="AH368" i="18" s="1"/>
  <c r="S869" i="18"/>
  <c r="AH869" i="18" s="1"/>
  <c r="S367" i="18"/>
  <c r="AH367" i="18" s="1"/>
  <c r="S155" i="18"/>
  <c r="AH155" i="18" s="1"/>
  <c r="S1039" i="18"/>
  <c r="AH1039" i="18" s="1"/>
  <c r="S990" i="18"/>
  <c r="AH990" i="18" s="1"/>
  <c r="S868" i="18"/>
  <c r="AH868" i="18" s="1"/>
  <c r="S793" i="18"/>
  <c r="AH793" i="18" s="1"/>
  <c r="S687" i="18"/>
  <c r="AH687" i="18" s="1"/>
  <c r="S604" i="18"/>
  <c r="AH604" i="18" s="1"/>
  <c r="S530" i="18"/>
  <c r="AH530" i="18" s="1"/>
  <c r="S366" i="18"/>
  <c r="AH366" i="18" s="1"/>
  <c r="S186" i="18"/>
  <c r="AH186" i="18" s="1"/>
  <c r="S168" i="18"/>
  <c r="AH168" i="18" s="1"/>
  <c r="S154" i="18"/>
  <c r="AH154" i="18" s="1"/>
  <c r="S136" i="18"/>
  <c r="AH136" i="18" s="1"/>
  <c r="S105" i="18"/>
  <c r="AH105" i="18" s="1"/>
  <c r="S93" i="18"/>
  <c r="AH93" i="18" s="1"/>
  <c r="S9" i="18"/>
  <c r="AH9" i="18" s="1"/>
  <c r="S1298" i="18"/>
  <c r="AH1298" i="18" s="1"/>
  <c r="S365" i="18"/>
  <c r="AH365" i="18" s="1"/>
  <c r="S1038" i="18"/>
  <c r="AH1038" i="18" s="1"/>
  <c r="S989" i="18"/>
  <c r="AH989" i="18" s="1"/>
  <c r="S364" i="18"/>
  <c r="AH364" i="18" s="1"/>
  <c r="S686" i="18"/>
  <c r="AH686" i="18" s="1"/>
  <c r="S363" i="18"/>
  <c r="AH363" i="18" s="1"/>
  <c r="S226" i="18"/>
  <c r="AH226" i="18" s="1"/>
  <c r="S185" i="18"/>
  <c r="AH185" i="18" s="1"/>
  <c r="S167" i="18"/>
  <c r="AH167" i="18" s="1"/>
  <c r="S58" i="18"/>
  <c r="AH58" i="18" s="1"/>
  <c r="S362" i="18"/>
  <c r="AH362" i="18" s="1"/>
  <c r="S42" i="18"/>
  <c r="AH42" i="18" s="1"/>
  <c r="S1249" i="18"/>
  <c r="AH1249" i="18" s="1"/>
  <c r="S1140" i="18"/>
  <c r="AH1140" i="18" s="1"/>
  <c r="S988" i="18"/>
  <c r="AH988" i="18" s="1"/>
  <c r="S961" i="18"/>
  <c r="AH961" i="18" s="1"/>
  <c r="S792" i="18"/>
  <c r="AH792" i="18" s="1"/>
  <c r="S730" i="18"/>
  <c r="AH730" i="18" s="1"/>
  <c r="S603" i="18"/>
  <c r="AH603" i="18" s="1"/>
  <c r="S529" i="18"/>
  <c r="AH529" i="18" s="1"/>
  <c r="S361" i="18"/>
  <c r="AH361" i="18" s="1"/>
  <c r="S287" i="18"/>
  <c r="AH287" i="18" s="1"/>
  <c r="S276" i="18"/>
  <c r="AH276" i="18" s="1"/>
  <c r="S269" i="18"/>
  <c r="AH269" i="18" s="1"/>
  <c r="S246" i="18"/>
  <c r="AH246" i="18" s="1"/>
  <c r="S184" i="18"/>
  <c r="AH184" i="18" s="1"/>
  <c r="S166" i="18"/>
  <c r="AH166" i="18" s="1"/>
  <c r="S121" i="18"/>
  <c r="AH121" i="18" s="1"/>
  <c r="S104" i="18"/>
  <c r="AH104" i="18" s="1"/>
  <c r="S57" i="18"/>
  <c r="AH57" i="18" s="1"/>
  <c r="S8" i="18"/>
  <c r="AH8" i="18" s="1"/>
  <c r="S1248" i="18"/>
  <c r="AH1248" i="18" s="1"/>
  <c r="S1069" i="18"/>
  <c r="AH1069" i="18" s="1"/>
  <c r="S1037" i="18"/>
  <c r="AH1037" i="18" s="1"/>
  <c r="S867" i="18"/>
  <c r="AH867" i="18" s="1"/>
  <c r="S685" i="18"/>
  <c r="AH685" i="18" s="1"/>
  <c r="S528" i="18"/>
  <c r="AH528" i="18" s="1"/>
  <c r="S360" i="18"/>
  <c r="AH360" i="18" s="1"/>
  <c r="S1326" i="18"/>
  <c r="AH1326" i="18" s="1"/>
  <c r="S1247" i="18"/>
  <c r="AH1247" i="18" s="1"/>
  <c r="S1139" i="18"/>
  <c r="AH1139" i="18" s="1"/>
  <c r="S1106" i="18"/>
  <c r="AH1106" i="18" s="1"/>
  <c r="S960" i="18"/>
  <c r="AH960" i="18" s="1"/>
  <c r="S791" i="18"/>
  <c r="AH791" i="18" s="1"/>
  <c r="S684" i="18"/>
  <c r="AH684" i="18" s="1"/>
  <c r="S650" i="18"/>
  <c r="AH650" i="18" s="1"/>
  <c r="S527" i="18"/>
  <c r="AH527" i="18" s="1"/>
  <c r="S493" i="18"/>
  <c r="AH493" i="18" s="1"/>
  <c r="S359" i="18"/>
  <c r="AH359" i="18" s="1"/>
  <c r="S135" i="18"/>
  <c r="AH135" i="18" s="1"/>
  <c r="S103" i="18"/>
  <c r="AH103" i="18" s="1"/>
  <c r="S32" i="18"/>
  <c r="AH32" i="18" s="1"/>
  <c r="S7" i="18"/>
  <c r="AH7" i="18" s="1"/>
  <c r="S1068" i="18"/>
  <c r="AH1068" i="18" s="1"/>
  <c r="S358" i="18"/>
  <c r="AH358" i="18" s="1"/>
  <c r="S245" i="18"/>
  <c r="AH245" i="18" s="1"/>
  <c r="S1325" i="18"/>
  <c r="AH1325" i="18" s="1"/>
  <c r="S1138" i="18"/>
  <c r="AH1138" i="18" s="1"/>
  <c r="S1105" i="18"/>
  <c r="AH1105" i="18" s="1"/>
  <c r="S959" i="18"/>
  <c r="AH959" i="18" s="1"/>
  <c r="S790" i="18"/>
  <c r="AH790" i="18" s="1"/>
  <c r="S683" i="18"/>
  <c r="AH683" i="18" s="1"/>
  <c r="S649" i="18"/>
  <c r="AH649" i="18" s="1"/>
  <c r="S526" i="18"/>
  <c r="AH526" i="18" s="1"/>
  <c r="S492" i="18"/>
  <c r="AH492" i="18" s="1"/>
  <c r="S357" i="18"/>
  <c r="AH357" i="18" s="1"/>
  <c r="S244" i="18"/>
  <c r="AH244" i="18" s="1"/>
  <c r="S183" i="18"/>
  <c r="AH183" i="18" s="1"/>
  <c r="S134" i="18"/>
  <c r="AH134" i="18" s="1"/>
  <c r="S56" i="18"/>
  <c r="AH56" i="18" s="1"/>
  <c r="S789" i="18"/>
  <c r="AH789" i="18" s="1"/>
  <c r="S356" i="18"/>
  <c r="AH356" i="18" s="1"/>
  <c r="S6" i="18"/>
  <c r="AH6" i="18" s="1"/>
  <c r="S950" i="18"/>
  <c r="AH950" i="18" s="1"/>
  <c r="S933" i="18"/>
  <c r="AH933" i="18" s="1"/>
  <c r="S866" i="18"/>
  <c r="AH866" i="18" s="1"/>
  <c r="S355" i="18"/>
  <c r="AH355" i="18" s="1"/>
  <c r="S1246" i="18"/>
  <c r="AH1246" i="18" s="1"/>
  <c r="S1193" i="18"/>
  <c r="AH1193" i="18" s="1"/>
  <c r="S1137" i="18"/>
  <c r="AH1137" i="18" s="1"/>
  <c r="S1036" i="18"/>
  <c r="AH1036" i="18" s="1"/>
  <c r="S987" i="18"/>
  <c r="AH987" i="18" s="1"/>
  <c r="S932" i="18"/>
  <c r="AH932" i="18" s="1"/>
  <c r="S865" i="18"/>
  <c r="AH865" i="18" s="1"/>
  <c r="S788" i="18"/>
  <c r="AH788" i="18" s="1"/>
  <c r="S682" i="18"/>
  <c r="AH682" i="18" s="1"/>
  <c r="S602" i="18"/>
  <c r="AH602" i="18" s="1"/>
  <c r="S525" i="18"/>
  <c r="AH525" i="18" s="1"/>
  <c r="S354" i="18"/>
  <c r="AH354" i="18" s="1"/>
  <c r="S298" i="18"/>
  <c r="AH298" i="18" s="1"/>
  <c r="S261" i="18"/>
  <c r="AH261" i="18" s="1"/>
  <c r="S243" i="18"/>
  <c r="AH243" i="18" s="1"/>
  <c r="S165" i="18"/>
  <c r="AH165" i="18" s="1"/>
  <c r="S133" i="18"/>
  <c r="AH133" i="18" s="1"/>
  <c r="S120" i="18"/>
  <c r="AH120" i="18" s="1"/>
  <c r="S102" i="18"/>
  <c r="AH102" i="18" s="1"/>
  <c r="S69" i="18"/>
  <c r="AH69" i="18" s="1"/>
  <c r="S31" i="18"/>
  <c r="AH31" i="18" s="1"/>
  <c r="S21" i="18"/>
  <c r="AH21" i="18" s="1"/>
  <c r="S5" i="18"/>
  <c r="AH5" i="18" s="1"/>
  <c r="S1104" i="18"/>
  <c r="AH1104" i="18" s="1"/>
  <c r="S958" i="18"/>
  <c r="AH958" i="18" s="1"/>
  <c r="S487" i="18"/>
  <c r="AH487" i="18" s="1"/>
  <c r="S229" i="18"/>
  <c r="AH229" i="18" s="1"/>
  <c r="S202" i="18"/>
  <c r="AH202" i="18" s="1"/>
  <c r="S55" i="18"/>
  <c r="AH55" i="18" s="1"/>
  <c r="S491" i="18"/>
  <c r="AH491" i="18" s="1"/>
  <c r="S353" i="18"/>
  <c r="AH353" i="18" s="1"/>
  <c r="S1324" i="18"/>
  <c r="AH1324" i="18" s="1"/>
  <c r="S1136" i="18"/>
  <c r="AH1136" i="18" s="1"/>
  <c r="S1103" i="18"/>
  <c r="AH1103" i="18" s="1"/>
  <c r="S787" i="18"/>
  <c r="AH787" i="18" s="1"/>
  <c r="S681" i="18"/>
  <c r="AH681" i="18" s="1"/>
  <c r="S352" i="18"/>
  <c r="AH352" i="18" s="1"/>
  <c r="S54" i="18"/>
  <c r="AH54" i="18" s="1"/>
  <c r="S1135" i="18"/>
  <c r="AH1135" i="18" s="1"/>
  <c r="S1067" i="18"/>
  <c r="AH1067" i="18" s="1"/>
  <c r="S986" i="18"/>
  <c r="AH986" i="18" s="1"/>
  <c r="S864" i="18"/>
  <c r="AH864" i="18" s="1"/>
  <c r="S786" i="18"/>
  <c r="AH786" i="18" s="1"/>
  <c r="S680" i="18"/>
  <c r="AH680" i="18" s="1"/>
  <c r="S351" i="18"/>
  <c r="AH351" i="18" s="1"/>
  <c r="S1245" i="18"/>
  <c r="AH1245" i="18" s="1"/>
  <c r="S1222" i="18"/>
  <c r="AH1222" i="18" s="1"/>
  <c r="S1134" i="18"/>
  <c r="AH1134" i="18" s="1"/>
  <c r="S985" i="18"/>
  <c r="AH985" i="18" s="1"/>
  <c r="S931" i="18"/>
  <c r="AH931" i="18" s="1"/>
  <c r="S863" i="18"/>
  <c r="AH863" i="18" s="1"/>
  <c r="S785" i="18"/>
  <c r="AH785" i="18" s="1"/>
  <c r="S679" i="18"/>
  <c r="AH679" i="18" s="1"/>
  <c r="S524" i="18"/>
  <c r="AH524" i="18" s="1"/>
  <c r="S350" i="18"/>
  <c r="AH350" i="18" s="1"/>
  <c r="S1244" i="18"/>
  <c r="AH1244" i="18" s="1"/>
  <c r="S1133" i="18"/>
  <c r="AH1133" i="18" s="1"/>
  <c r="S984" i="18"/>
  <c r="AH984" i="18" s="1"/>
  <c r="S862" i="18"/>
  <c r="AH862" i="18" s="1"/>
  <c r="S784" i="18"/>
  <c r="AH784" i="18" s="1"/>
  <c r="S678" i="18"/>
  <c r="AH678" i="18" s="1"/>
  <c r="S523" i="18"/>
  <c r="AH523" i="18" s="1"/>
  <c r="S349" i="18"/>
  <c r="AH349" i="18" s="1"/>
  <c r="S1297" i="18"/>
  <c r="AH1297" i="18" s="1"/>
  <c r="S983" i="18"/>
  <c r="AH983" i="18" s="1"/>
  <c r="S348" i="18"/>
  <c r="AH348" i="18" s="1"/>
  <c r="S1296" i="18"/>
  <c r="AH1296" i="18" s="1"/>
  <c r="S1243" i="18"/>
  <c r="AH1243" i="18" s="1"/>
  <c r="S1192" i="18"/>
  <c r="AH1192" i="18" s="1"/>
  <c r="S1132" i="18"/>
  <c r="AH1132" i="18" s="1"/>
  <c r="S1035" i="18"/>
  <c r="AH1035" i="18" s="1"/>
  <c r="S930" i="18"/>
  <c r="AH930" i="18" s="1"/>
  <c r="S861" i="18"/>
  <c r="AH861" i="18" s="1"/>
  <c r="S783" i="18"/>
  <c r="AH783" i="18" s="1"/>
  <c r="S729" i="18"/>
  <c r="AH729" i="18" s="1"/>
  <c r="S677" i="18"/>
  <c r="AH677" i="18" s="1"/>
  <c r="S601" i="18"/>
  <c r="AH601" i="18" s="1"/>
  <c r="S522" i="18"/>
  <c r="AH522" i="18" s="1"/>
  <c r="S347" i="18"/>
  <c r="AH347" i="18" s="1"/>
  <c r="S1321" i="18"/>
  <c r="AH1321" i="18" s="1"/>
  <c r="S1242" i="18"/>
  <c r="AH1242" i="18" s="1"/>
  <c r="S1131" i="18"/>
  <c r="AH1131" i="18" s="1"/>
  <c r="S1066" i="18"/>
  <c r="AH1066" i="18" s="1"/>
  <c r="S982" i="18"/>
  <c r="AH982" i="18" s="1"/>
  <c r="S860" i="18"/>
  <c r="AH860" i="18" s="1"/>
  <c r="S782" i="18"/>
  <c r="AH782" i="18" s="1"/>
  <c r="S676" i="18"/>
  <c r="AH676" i="18" s="1"/>
  <c r="S600" i="18"/>
  <c r="AH600" i="18" s="1"/>
  <c r="S521" i="18"/>
  <c r="AH521" i="18" s="1"/>
  <c r="S346" i="18"/>
  <c r="AH346" i="18" s="1"/>
  <c r="S182" i="18"/>
  <c r="AH182" i="18" s="1"/>
  <c r="S1191" i="18"/>
  <c r="AH1191" i="18" s="1"/>
  <c r="S1065" i="18"/>
  <c r="AH1065" i="18" s="1"/>
  <c r="S1034" i="18"/>
  <c r="AH1034" i="18" s="1"/>
  <c r="S981" i="18"/>
  <c r="AH981" i="18" s="1"/>
  <c r="S929" i="18"/>
  <c r="AH929" i="18" s="1"/>
  <c r="S859" i="18"/>
  <c r="AH859" i="18" s="1"/>
  <c r="S781" i="18"/>
  <c r="AH781" i="18" s="1"/>
  <c r="S728" i="18"/>
  <c r="AH728" i="18" s="1"/>
  <c r="S345" i="18"/>
  <c r="AH345" i="18" s="1"/>
  <c r="S1190" i="18"/>
  <c r="AH1190" i="18" s="1"/>
  <c r="S1130" i="18"/>
  <c r="AH1130" i="18" s="1"/>
  <c r="S1033" i="18"/>
  <c r="AH1033" i="18" s="1"/>
  <c r="S980" i="18"/>
  <c r="AH980" i="18" s="1"/>
  <c r="S928" i="18"/>
  <c r="AH928" i="18" s="1"/>
  <c r="S858" i="18"/>
  <c r="AH858" i="18" s="1"/>
  <c r="S780" i="18"/>
  <c r="AH780" i="18" s="1"/>
  <c r="S675" i="18"/>
  <c r="AH675" i="18" s="1"/>
  <c r="S242" i="18"/>
  <c r="AH242" i="18" s="1"/>
  <c r="S53" i="18"/>
  <c r="AH53" i="18" s="1"/>
  <c r="S1221" i="18"/>
  <c r="AH1221" i="18" s="1"/>
  <c r="S979" i="18"/>
  <c r="AH979" i="18" s="1"/>
  <c r="S857" i="18"/>
  <c r="AH857" i="18" s="1"/>
  <c r="S674" i="18"/>
  <c r="AH674" i="18" s="1"/>
  <c r="S599" i="18"/>
  <c r="AH599" i="18" s="1"/>
  <c r="S520" i="18"/>
  <c r="AH520" i="18" s="1"/>
  <c r="S344" i="18"/>
  <c r="AH344" i="18" s="1"/>
  <c r="S241" i="18"/>
  <c r="AH241" i="18" s="1"/>
  <c r="S132" i="18"/>
  <c r="AH132" i="18" s="1"/>
  <c r="S1220" i="18"/>
  <c r="AH1220" i="18" s="1"/>
  <c r="S1129" i="18"/>
  <c r="AH1129" i="18" s="1"/>
  <c r="S978" i="18"/>
  <c r="AH978" i="18" s="1"/>
  <c r="S856" i="18"/>
  <c r="AH856" i="18" s="1"/>
  <c r="S779" i="18"/>
  <c r="AH779" i="18" s="1"/>
  <c r="S598" i="18"/>
  <c r="AH598" i="18" s="1"/>
  <c r="S519" i="18"/>
  <c r="AH519" i="18" s="1"/>
  <c r="S68" i="18"/>
  <c r="AH68" i="18" s="1"/>
  <c r="S1320" i="18"/>
  <c r="AH1320" i="18" s="1"/>
  <c r="S1295" i="18"/>
  <c r="AH1295" i="18" s="1"/>
  <c r="S1241" i="18"/>
  <c r="AH1241" i="18" s="1"/>
  <c r="S1219" i="18"/>
  <c r="AH1219" i="18" s="1"/>
  <c r="S1189" i="18"/>
  <c r="AH1189" i="18" s="1"/>
  <c r="S1128" i="18"/>
  <c r="AH1128" i="18" s="1"/>
  <c r="S1064" i="18"/>
  <c r="AH1064" i="18" s="1"/>
  <c r="S1032" i="18"/>
  <c r="AH1032" i="18" s="1"/>
  <c r="S977" i="18"/>
  <c r="AH977" i="18" s="1"/>
  <c r="S949" i="18"/>
  <c r="AH949" i="18" s="1"/>
  <c r="S927" i="18"/>
  <c r="AH927" i="18" s="1"/>
  <c r="S855" i="18"/>
  <c r="AH855" i="18" s="1"/>
  <c r="S778" i="18"/>
  <c r="AH778" i="18" s="1"/>
  <c r="S750" i="18"/>
  <c r="AH750" i="18" s="1"/>
  <c r="S727" i="18"/>
  <c r="AH727" i="18" s="1"/>
  <c r="S673" i="18"/>
  <c r="AH673" i="18" s="1"/>
  <c r="S629" i="18"/>
  <c r="AH629" i="18" s="1"/>
  <c r="S597" i="18"/>
  <c r="AH597" i="18" s="1"/>
  <c r="S518" i="18"/>
  <c r="AH518" i="18" s="1"/>
  <c r="S343" i="18"/>
  <c r="AH343" i="18" s="1"/>
  <c r="S81" i="18"/>
  <c r="AH81" i="18" s="1"/>
  <c r="S926" i="18"/>
  <c r="AH926" i="18" s="1"/>
  <c r="S854" i="18"/>
  <c r="AH854" i="18" s="1"/>
  <c r="S777" i="18"/>
  <c r="AH777" i="18" s="1"/>
  <c r="S342" i="18"/>
  <c r="AH342" i="18" s="1"/>
  <c r="S1031" i="18"/>
  <c r="AH1031" i="18" s="1"/>
  <c r="S853" i="18"/>
  <c r="AH853" i="18" s="1"/>
  <c r="S749" i="18"/>
  <c r="AH749" i="18" s="1"/>
  <c r="S596" i="18"/>
  <c r="AH596" i="18" s="1"/>
  <c r="S517" i="18"/>
  <c r="AH517" i="18" s="1"/>
  <c r="S341" i="18"/>
  <c r="AH341" i="18" s="1"/>
  <c r="S925" i="18"/>
  <c r="AH925" i="18" s="1"/>
  <c r="S852" i="18"/>
  <c r="AH852" i="18" s="1"/>
  <c r="S776" i="18"/>
  <c r="AH776" i="18" s="1"/>
  <c r="S340" i="18"/>
  <c r="AH340" i="18" s="1"/>
  <c r="S240" i="18"/>
  <c r="AH240" i="18" s="1"/>
  <c r="S339" i="18"/>
  <c r="AH339" i="18" s="1"/>
  <c r="S217" i="18"/>
  <c r="AH217" i="18" s="1"/>
  <c r="S1323" i="18"/>
  <c r="AH1323" i="18" s="1"/>
  <c r="S1319" i="18"/>
  <c r="AH1319" i="18" s="1"/>
  <c r="S1294" i="18"/>
  <c r="AH1294" i="18" s="1"/>
  <c r="S1218" i="18"/>
  <c r="AH1218" i="18" s="1"/>
  <c r="S1188" i="18"/>
  <c r="AH1188" i="18" s="1"/>
  <c r="S1127" i="18"/>
  <c r="AH1127" i="18" s="1"/>
  <c r="S1102" i="18"/>
  <c r="AH1102" i="18" s="1"/>
  <c r="S957" i="18"/>
  <c r="AH957" i="18" s="1"/>
  <c r="S775" i="18"/>
  <c r="AH775" i="18" s="1"/>
  <c r="S672" i="18"/>
  <c r="AH672" i="18" s="1"/>
  <c r="S648" i="18"/>
  <c r="AH648" i="18" s="1"/>
  <c r="S595" i="18"/>
  <c r="AH595" i="18" s="1"/>
  <c r="S516" i="18"/>
  <c r="AH516" i="18" s="1"/>
  <c r="S490" i="18"/>
  <c r="AH490" i="18" s="1"/>
  <c r="S338" i="18"/>
  <c r="AH338" i="18" s="1"/>
  <c r="S260" i="18"/>
  <c r="AH260" i="18" s="1"/>
  <c r="S216" i="18"/>
  <c r="AH216" i="18" s="1"/>
  <c r="S210" i="18"/>
  <c r="AH210" i="18" s="1"/>
  <c r="S181" i="18"/>
  <c r="AH181" i="18" s="1"/>
  <c r="S164" i="18"/>
  <c r="AH164" i="18" s="1"/>
  <c r="S153" i="18"/>
  <c r="AH153" i="18" s="1"/>
  <c r="S131" i="18"/>
  <c r="AH131" i="18" s="1"/>
  <c r="S67" i="18"/>
  <c r="AH67" i="18" s="1"/>
  <c r="S1293" i="18"/>
  <c r="AH1293" i="18" s="1"/>
  <c r="S1217" i="18"/>
  <c r="AH1217" i="18" s="1"/>
  <c r="S1187" i="18"/>
  <c r="AH1187" i="18" s="1"/>
  <c r="S1063" i="18"/>
  <c r="AH1063" i="18" s="1"/>
  <c r="S1030" i="18"/>
  <c r="AH1030" i="18" s="1"/>
  <c r="S924" i="18"/>
  <c r="AH924" i="18" s="1"/>
  <c r="S851" i="18"/>
  <c r="AH851" i="18" s="1"/>
  <c r="S774" i="18"/>
  <c r="AH774" i="18" s="1"/>
  <c r="S726" i="18"/>
  <c r="AH726" i="18" s="1"/>
  <c r="S337" i="18"/>
  <c r="AH337" i="18" s="1"/>
  <c r="S1318" i="18"/>
  <c r="AH1318" i="18" s="1"/>
  <c r="S773" i="18"/>
  <c r="AH773" i="18" s="1"/>
  <c r="S1317" i="18"/>
  <c r="AH1317" i="18" s="1"/>
  <c r="S1292" i="18"/>
  <c r="AH1292" i="18" s="1"/>
  <c r="S1216" i="18"/>
  <c r="AH1216" i="18" s="1"/>
  <c r="S1186" i="18"/>
  <c r="AH1186" i="18" s="1"/>
  <c r="S1126" i="18"/>
  <c r="AH1126" i="18" s="1"/>
  <c r="S1101" i="18"/>
  <c r="AH1101" i="18" s="1"/>
  <c r="S1062" i="18"/>
  <c r="AH1062" i="18" s="1"/>
  <c r="S1029" i="18"/>
  <c r="AH1029" i="18" s="1"/>
  <c r="S976" i="18"/>
  <c r="AH976" i="18" s="1"/>
  <c r="S923" i="18"/>
  <c r="AH923" i="18" s="1"/>
  <c r="S850" i="18"/>
  <c r="AH850" i="18" s="1"/>
  <c r="S772" i="18"/>
  <c r="AH772" i="18" s="1"/>
  <c r="S725" i="18"/>
  <c r="AH725" i="18" s="1"/>
  <c r="S671" i="18"/>
  <c r="AH671" i="18" s="1"/>
  <c r="S628" i="18"/>
  <c r="AH628" i="18" s="1"/>
  <c r="S594" i="18"/>
  <c r="AH594" i="18" s="1"/>
  <c r="S515" i="18"/>
  <c r="AH515" i="18" s="1"/>
  <c r="S485" i="18"/>
  <c r="AH485" i="18" s="1"/>
  <c r="S1215" i="18"/>
  <c r="AH1215" i="18" s="1"/>
  <c r="S922" i="18"/>
  <c r="AH922" i="18" s="1"/>
  <c r="S849" i="18"/>
  <c r="AH849" i="18" s="1"/>
  <c r="S336" i="18"/>
  <c r="AH336" i="18" s="1"/>
  <c r="S80" i="18"/>
  <c r="AH80" i="18" s="1"/>
  <c r="S1316" i="18"/>
  <c r="AH1316" i="18" s="1"/>
  <c r="S1214" i="18"/>
  <c r="AH1214" i="18" s="1"/>
  <c r="S1185" i="18"/>
  <c r="AH1185" i="18" s="1"/>
  <c r="S1125" i="18"/>
  <c r="AH1125" i="18" s="1"/>
  <c r="S975" i="18"/>
  <c r="AH975" i="18" s="1"/>
  <c r="S921" i="18"/>
  <c r="AH921" i="18" s="1"/>
  <c r="S848" i="18"/>
  <c r="AH848" i="18" s="1"/>
  <c r="S771" i="18"/>
  <c r="AH771" i="18" s="1"/>
  <c r="S748" i="18"/>
  <c r="AH748" i="18" s="1"/>
  <c r="S670" i="18"/>
  <c r="AH670" i="18" s="1"/>
  <c r="S593" i="18"/>
  <c r="AH593" i="18" s="1"/>
  <c r="S514" i="18"/>
  <c r="AH514" i="18" s="1"/>
  <c r="S79" i="18"/>
  <c r="AH79" i="18" s="1"/>
  <c r="S1315" i="18"/>
  <c r="AH1315" i="18" s="1"/>
  <c r="S1291" i="18"/>
  <c r="AH1291" i="18" s="1"/>
  <c r="S1240" i="18"/>
  <c r="AH1240" i="18" s="1"/>
  <c r="S1213" i="18"/>
  <c r="AH1213" i="18" s="1"/>
  <c r="S1184" i="18"/>
  <c r="AH1184" i="18" s="1"/>
  <c r="S1124" i="18"/>
  <c r="AH1124" i="18" s="1"/>
  <c r="S1061" i="18"/>
  <c r="AH1061" i="18" s="1"/>
  <c r="S1028" i="18"/>
  <c r="AH1028" i="18" s="1"/>
  <c r="S974" i="18"/>
  <c r="AH974" i="18" s="1"/>
  <c r="S948" i="18"/>
  <c r="AH948" i="18" s="1"/>
  <c r="S920" i="18"/>
  <c r="AH920" i="18" s="1"/>
  <c r="S847" i="18"/>
  <c r="AH847" i="18" s="1"/>
  <c r="S770" i="18"/>
  <c r="AH770" i="18" s="1"/>
  <c r="S747" i="18"/>
  <c r="AH747" i="18" s="1"/>
  <c r="S724" i="18"/>
  <c r="AH724" i="18" s="1"/>
  <c r="S669" i="18"/>
  <c r="AH669" i="18" s="1"/>
  <c r="S627" i="18"/>
  <c r="AH627" i="18" s="1"/>
  <c r="S592" i="18"/>
  <c r="AH592" i="18" s="1"/>
  <c r="S513" i="18"/>
  <c r="AH513" i="18" s="1"/>
  <c r="S335" i="18"/>
  <c r="AH335" i="18" s="1"/>
  <c r="S1290" i="18"/>
  <c r="AH1290" i="18" s="1"/>
  <c r="S1183" i="18"/>
  <c r="AH1183" i="18" s="1"/>
  <c r="S1123" i="18"/>
  <c r="AH1123" i="18" s="1"/>
  <c r="S1100" i="18"/>
  <c r="AH1100" i="18" s="1"/>
  <c r="S1060" i="18"/>
  <c r="AH1060" i="18" s="1"/>
  <c r="S1027" i="18"/>
  <c r="AH1027" i="18" s="1"/>
  <c r="S973" i="18"/>
  <c r="AH973" i="18" s="1"/>
  <c r="S947" i="18"/>
  <c r="AH947" i="18" s="1"/>
  <c r="S919" i="18"/>
  <c r="AH919" i="18" s="1"/>
  <c r="S846" i="18"/>
  <c r="AH846" i="18" s="1"/>
  <c r="S769" i="18"/>
  <c r="AH769" i="18" s="1"/>
  <c r="S746" i="18"/>
  <c r="AH746" i="18" s="1"/>
  <c r="S723" i="18"/>
  <c r="AH723" i="18" s="1"/>
  <c r="S668" i="18"/>
  <c r="AH668" i="18" s="1"/>
  <c r="S626" i="18"/>
  <c r="AH626" i="18" s="1"/>
  <c r="S591" i="18"/>
  <c r="AH591" i="18" s="1"/>
  <c r="S512" i="18"/>
  <c r="AH512" i="18" s="1"/>
  <c r="S1314" i="18"/>
  <c r="AH1314" i="18" s="1"/>
  <c r="S1289" i="18"/>
  <c r="AH1289" i="18" s="1"/>
  <c r="S1239" i="18"/>
  <c r="AH1239" i="18" s="1"/>
  <c r="S1212" i="18"/>
  <c r="AH1212" i="18" s="1"/>
  <c r="S1182" i="18"/>
  <c r="AH1182" i="18" s="1"/>
  <c r="S1122" i="18"/>
  <c r="AH1122" i="18" s="1"/>
  <c r="S1059" i="18"/>
  <c r="AH1059" i="18" s="1"/>
  <c r="S1026" i="18"/>
  <c r="AH1026" i="18" s="1"/>
  <c r="S918" i="18"/>
  <c r="AH918" i="18" s="1"/>
  <c r="S845" i="18"/>
  <c r="AH845" i="18" s="1"/>
  <c r="S768" i="18"/>
  <c r="AH768" i="18" s="1"/>
  <c r="S667" i="18"/>
  <c r="AH667" i="18" s="1"/>
  <c r="S590" i="18"/>
  <c r="AH590" i="18" s="1"/>
  <c r="S511" i="18"/>
  <c r="AH511" i="18" s="1"/>
  <c r="S239" i="18"/>
  <c r="AH239" i="18" s="1"/>
  <c r="S1313" i="18"/>
  <c r="AH1313" i="18" s="1"/>
  <c r="S1288" i="18"/>
  <c r="AH1288" i="18" s="1"/>
  <c r="S1238" i="18"/>
  <c r="AH1238" i="18" s="1"/>
  <c r="S1211" i="18"/>
  <c r="AH1211" i="18" s="1"/>
  <c r="S1181" i="18"/>
  <c r="AH1181" i="18" s="1"/>
  <c r="S1121" i="18"/>
  <c r="AH1121" i="18" s="1"/>
  <c r="S1058" i="18"/>
  <c r="AH1058" i="18" s="1"/>
  <c r="S1025" i="18"/>
  <c r="AH1025" i="18" s="1"/>
  <c r="S972" i="18"/>
  <c r="AH972" i="18" s="1"/>
  <c r="S946" i="18"/>
  <c r="AH946" i="18" s="1"/>
  <c r="S917" i="18"/>
  <c r="AH917" i="18" s="1"/>
  <c r="S844" i="18"/>
  <c r="AH844" i="18" s="1"/>
  <c r="S767" i="18"/>
  <c r="AH767" i="18" s="1"/>
  <c r="S745" i="18"/>
  <c r="AH745" i="18" s="1"/>
  <c r="S722" i="18"/>
  <c r="AH722" i="18" s="1"/>
  <c r="S666" i="18"/>
  <c r="AH666" i="18" s="1"/>
  <c r="S625" i="18"/>
  <c r="AH625" i="18" s="1"/>
  <c r="S589" i="18"/>
  <c r="AH589" i="18" s="1"/>
  <c r="S510" i="18"/>
  <c r="AH510" i="18" s="1"/>
  <c r="S334" i="18"/>
  <c r="AH334" i="18" s="1"/>
  <c r="S238" i="18"/>
  <c r="AH238" i="18" s="1"/>
  <c r="S130" i="18"/>
  <c r="AH130" i="18" s="1"/>
  <c r="S78" i="18"/>
  <c r="AH78" i="18" s="1"/>
  <c r="S66" i="18"/>
  <c r="AH66" i="18" s="1"/>
  <c r="S1312" i="18"/>
  <c r="AH1312" i="18" s="1"/>
  <c r="S1287" i="18"/>
  <c r="AH1287" i="18" s="1"/>
  <c r="S1237" i="18"/>
  <c r="AH1237" i="18" s="1"/>
  <c r="S1210" i="18"/>
  <c r="AH1210" i="18" s="1"/>
  <c r="S1180" i="18"/>
  <c r="AH1180" i="18" s="1"/>
  <c r="S1120" i="18"/>
  <c r="AH1120" i="18" s="1"/>
  <c r="S1057" i="18"/>
  <c r="AH1057" i="18" s="1"/>
  <c r="S916" i="18"/>
  <c r="AH916" i="18" s="1"/>
  <c r="S843" i="18"/>
  <c r="AH843" i="18" s="1"/>
  <c r="S766" i="18"/>
  <c r="AH766" i="18" s="1"/>
  <c r="S744" i="18"/>
  <c r="AH744" i="18" s="1"/>
  <c r="S721" i="18"/>
  <c r="AH721" i="18" s="1"/>
  <c r="S665" i="18"/>
  <c r="AH665" i="18" s="1"/>
  <c r="S588" i="18"/>
  <c r="AH588" i="18" s="1"/>
  <c r="S509" i="18"/>
  <c r="AH509" i="18" s="1"/>
  <c r="S333" i="18"/>
  <c r="AH333" i="18" s="1"/>
  <c r="S286" i="18"/>
  <c r="AH286" i="18" s="1"/>
  <c r="S1236" i="18"/>
  <c r="AH1236" i="18" s="1"/>
  <c r="S1209" i="18"/>
  <c r="AH1209" i="18" s="1"/>
  <c r="S1179" i="18"/>
  <c r="AH1179" i="18" s="1"/>
  <c r="S1119" i="18"/>
  <c r="AH1119" i="18" s="1"/>
  <c r="S1056" i="18"/>
  <c r="AH1056" i="18" s="1"/>
  <c r="S1024" i="18"/>
  <c r="AH1024" i="18" s="1"/>
  <c r="S971" i="18"/>
  <c r="AH971" i="18" s="1"/>
  <c r="S915" i="18"/>
  <c r="AH915" i="18" s="1"/>
  <c r="S842" i="18"/>
  <c r="AH842" i="18" s="1"/>
  <c r="S765" i="18"/>
  <c r="AH765" i="18" s="1"/>
  <c r="S720" i="18"/>
  <c r="AH720" i="18" s="1"/>
  <c r="S664" i="18"/>
  <c r="AH664" i="18" s="1"/>
  <c r="S624" i="18"/>
  <c r="AH624" i="18" s="1"/>
  <c r="S587" i="18"/>
  <c r="AH587" i="18" s="1"/>
  <c r="S508" i="18"/>
  <c r="AH508" i="18" s="1"/>
  <c r="S332" i="18"/>
  <c r="AH332" i="18" s="1"/>
  <c r="S237" i="18"/>
  <c r="AH237" i="18" s="1"/>
  <c r="S92" i="18"/>
  <c r="AH92" i="18" s="1"/>
  <c r="S1235" i="18"/>
  <c r="AH1235" i="18" s="1"/>
  <c r="S1208" i="18"/>
  <c r="AH1208" i="18" s="1"/>
  <c r="S1178" i="18"/>
  <c r="AH1178" i="18" s="1"/>
  <c r="S1118" i="18"/>
  <c r="AH1118" i="18" s="1"/>
  <c r="S914" i="18"/>
  <c r="AH914" i="18" s="1"/>
  <c r="S841" i="18"/>
  <c r="AH841" i="18" s="1"/>
  <c r="S764" i="18"/>
  <c r="AH764" i="18" s="1"/>
  <c r="S285" i="18"/>
  <c r="AH285" i="18" s="1"/>
  <c r="S1311" i="18"/>
  <c r="AH1311" i="18" s="1"/>
  <c r="S1286" i="18"/>
  <c r="AH1286" i="18" s="1"/>
  <c r="S1234" i="18"/>
  <c r="AH1234" i="18" s="1"/>
  <c r="S1023" i="18"/>
  <c r="AH1023" i="18" s="1"/>
  <c r="S763" i="18"/>
  <c r="AH763" i="18" s="1"/>
  <c r="S743" i="18"/>
  <c r="AH743" i="18" s="1"/>
  <c r="S719" i="18"/>
  <c r="AH719" i="18" s="1"/>
  <c r="S663" i="18"/>
  <c r="AH663" i="18" s="1"/>
  <c r="S586" i="18"/>
  <c r="AH586" i="18" s="1"/>
  <c r="S507" i="18"/>
  <c r="AH507" i="18" s="1"/>
  <c r="S331" i="18"/>
  <c r="AH331" i="18" s="1"/>
  <c r="S236" i="18"/>
  <c r="AH236" i="18" s="1"/>
  <c r="S1310" i="18"/>
  <c r="AH1310" i="18" s="1"/>
  <c r="S1207" i="18"/>
  <c r="AH1207" i="18" s="1"/>
  <c r="S1177" i="18"/>
  <c r="AH1177" i="18" s="1"/>
  <c r="S1117" i="18"/>
  <c r="AH1117" i="18" s="1"/>
  <c r="S913" i="18"/>
  <c r="AH913" i="18" s="1"/>
  <c r="S840" i="18"/>
  <c r="AH840" i="18" s="1"/>
  <c r="S762" i="18"/>
  <c r="AH762" i="18" s="1"/>
  <c r="S742" i="18"/>
  <c r="AH742" i="18" s="1"/>
  <c r="S662" i="18"/>
  <c r="AH662" i="18" s="1"/>
  <c r="S585" i="18"/>
  <c r="AH585" i="18" s="1"/>
  <c r="S506" i="18"/>
  <c r="AH506" i="18" s="1"/>
  <c r="S284" i="18"/>
  <c r="AH284" i="18" s="1"/>
  <c r="S1309" i="18"/>
  <c r="AH1309" i="18" s="1"/>
  <c r="S1285" i="18"/>
  <c r="AH1285" i="18" s="1"/>
  <c r="S1233" i="18"/>
  <c r="AH1233" i="18" s="1"/>
  <c r="S1206" i="18"/>
  <c r="AH1206" i="18" s="1"/>
  <c r="S1176" i="18"/>
  <c r="AH1176" i="18" s="1"/>
  <c r="S1116" i="18"/>
  <c r="AH1116" i="18" s="1"/>
  <c r="S1055" i="18"/>
  <c r="AH1055" i="18" s="1"/>
  <c r="S1022" i="18"/>
  <c r="AH1022" i="18" s="1"/>
  <c r="S912" i="18"/>
  <c r="AH912" i="18" s="1"/>
  <c r="S839" i="18"/>
  <c r="AH839" i="18" s="1"/>
  <c r="S761" i="18"/>
  <c r="AH761" i="18" s="1"/>
  <c r="S741" i="18"/>
  <c r="AH741" i="18" s="1"/>
  <c r="S661" i="18"/>
  <c r="AH661" i="18" s="1"/>
  <c r="S584" i="18"/>
  <c r="AH584" i="18" s="1"/>
  <c r="S505" i="18"/>
  <c r="AH505" i="18" s="1"/>
  <c r="S294" i="18"/>
  <c r="AH294" i="18" s="1"/>
  <c r="S1308" i="18"/>
  <c r="AH1308" i="18" s="1"/>
  <c r="S1284" i="18"/>
  <c r="AH1284" i="18" s="1"/>
  <c r="S1232" i="18"/>
  <c r="AH1232" i="18" s="1"/>
  <c r="S1205" i="18"/>
  <c r="AH1205" i="18" s="1"/>
  <c r="S1175" i="18"/>
  <c r="AH1175" i="18" s="1"/>
  <c r="S1115" i="18"/>
  <c r="AH1115" i="18" s="1"/>
  <c r="S838" i="18"/>
  <c r="AH838" i="18" s="1"/>
  <c r="S760" i="18"/>
  <c r="AH760" i="18" s="1"/>
  <c r="S740" i="18"/>
  <c r="AH740" i="18" s="1"/>
  <c r="S660" i="18"/>
  <c r="AH660" i="18" s="1"/>
  <c r="S330" i="18"/>
  <c r="AH330" i="18" s="1"/>
  <c r="S1204" i="18"/>
  <c r="AH1204" i="18" s="1"/>
  <c r="S1114" i="18"/>
  <c r="AH1114" i="18" s="1"/>
  <c r="S1021" i="18"/>
  <c r="AH1021" i="18" s="1"/>
  <c r="S970" i="18"/>
  <c r="AH970" i="18" s="1"/>
  <c r="S759" i="18"/>
  <c r="AH759" i="18" s="1"/>
  <c r="S739" i="18"/>
  <c r="AH739" i="18" s="1"/>
  <c r="S659" i="18"/>
  <c r="AH659" i="18" s="1"/>
  <c r="S583" i="18"/>
  <c r="AH583" i="18" s="1"/>
  <c r="S504" i="18"/>
  <c r="AH504" i="18" s="1"/>
  <c r="S129" i="18"/>
  <c r="AH129" i="18" s="1"/>
  <c r="S101" i="18"/>
  <c r="AH101" i="18" s="1"/>
  <c r="S1307" i="18"/>
  <c r="AH1307" i="18" s="1"/>
  <c r="S1283" i="18"/>
  <c r="AH1283" i="18" s="1"/>
  <c r="S1231" i="18"/>
  <c r="AH1231" i="18" s="1"/>
  <c r="S1203" i="18"/>
  <c r="AH1203" i="18" s="1"/>
  <c r="S1174" i="18"/>
  <c r="AH1174" i="18" s="1"/>
  <c r="S1113" i="18"/>
  <c r="AH1113" i="18" s="1"/>
  <c r="S1054" i="18"/>
  <c r="AH1054" i="18" s="1"/>
  <c r="S945" i="18"/>
  <c r="AH945" i="18" s="1"/>
  <c r="S911" i="18"/>
  <c r="AH911" i="18" s="1"/>
  <c r="S837" i="18"/>
  <c r="AH837" i="18" s="1"/>
  <c r="S758" i="18"/>
  <c r="AH758" i="18" s="1"/>
  <c r="S738" i="18"/>
  <c r="AH738" i="18" s="1"/>
  <c r="S658" i="18"/>
  <c r="AH658" i="18" s="1"/>
  <c r="S582" i="18"/>
  <c r="AH582" i="18" s="1"/>
  <c r="S503" i="18"/>
  <c r="AH503" i="18" s="1"/>
  <c r="S486" i="18"/>
  <c r="AH486" i="18" s="1"/>
  <c r="S1306" i="18"/>
  <c r="AH1306" i="18" s="1"/>
  <c r="S1230" i="18"/>
  <c r="AH1230" i="18" s="1"/>
  <c r="S1202" i="18"/>
  <c r="AH1202" i="18" s="1"/>
  <c r="S1173" i="18"/>
  <c r="AH1173" i="18" s="1"/>
  <c r="S1112" i="18"/>
  <c r="AH1112" i="18" s="1"/>
  <c r="S969" i="18"/>
  <c r="AH969" i="18" s="1"/>
  <c r="S944" i="18"/>
  <c r="AH944" i="18" s="1"/>
  <c r="S910" i="18"/>
  <c r="AH910" i="18" s="1"/>
  <c r="S836" i="18"/>
  <c r="AH836" i="18" s="1"/>
  <c r="S757" i="18"/>
  <c r="AH757" i="18" s="1"/>
  <c r="S737" i="18"/>
  <c r="AH737" i="18" s="1"/>
  <c r="S657" i="18"/>
  <c r="AH657" i="18" s="1"/>
  <c r="S623" i="18"/>
  <c r="AH623" i="18" s="1"/>
  <c r="S581" i="18"/>
  <c r="AH581" i="18" s="1"/>
  <c r="S502" i="18"/>
  <c r="AH502" i="18" s="1"/>
  <c r="S329" i="18"/>
  <c r="AH329" i="18" s="1"/>
  <c r="S312" i="18"/>
  <c r="AH312" i="18" s="1"/>
  <c r="S304" i="18"/>
  <c r="AH304" i="18" s="1"/>
  <c r="S297" i="18"/>
  <c r="AH297" i="18" s="1"/>
  <c r="S283" i="18"/>
  <c r="AH283" i="18" s="1"/>
  <c r="S275" i="18"/>
  <c r="AH275" i="18" s="1"/>
  <c r="S259" i="18"/>
  <c r="AH259" i="18" s="1"/>
  <c r="S235" i="18"/>
  <c r="AH235" i="18" s="1"/>
  <c r="S209" i="18"/>
  <c r="AH209" i="18" s="1"/>
  <c r="S180" i="18"/>
  <c r="AH180" i="18" s="1"/>
  <c r="S163" i="18"/>
  <c r="AH163" i="18" s="1"/>
  <c r="S152" i="18"/>
  <c r="AH152" i="18" s="1"/>
  <c r="S128" i="18"/>
  <c r="AH128" i="18" s="1"/>
  <c r="S119" i="18"/>
  <c r="AH119" i="18" s="1"/>
  <c r="S100" i="18"/>
  <c r="AH100" i="18" s="1"/>
  <c r="S65" i="18"/>
  <c r="AH65" i="18" s="1"/>
  <c r="S41" i="18"/>
  <c r="AH41" i="18" s="1"/>
  <c r="S30" i="18"/>
  <c r="AH30" i="18" s="1"/>
  <c r="S4" i="18"/>
  <c r="AH4" i="18" s="1"/>
  <c r="S1305" i="18"/>
  <c r="AH1305" i="18" s="1"/>
  <c r="S1111" i="18"/>
  <c r="AH1111" i="18" s="1"/>
  <c r="S968" i="18"/>
  <c r="AH968" i="18" s="1"/>
  <c r="S956" i="18"/>
  <c r="AH956" i="18" s="1"/>
  <c r="S756" i="18"/>
  <c r="AH756" i="18" s="1"/>
  <c r="S656" i="18"/>
  <c r="AH656" i="18" s="1"/>
  <c r="S622" i="18"/>
  <c r="AH622" i="18" s="1"/>
  <c r="S580" i="18"/>
  <c r="AH580" i="18" s="1"/>
  <c r="S501" i="18"/>
  <c r="AH501" i="18" s="1"/>
  <c r="S328" i="18"/>
  <c r="AH328" i="18" s="1"/>
  <c r="S311" i="18"/>
  <c r="AH311" i="18" s="1"/>
  <c r="S268" i="18"/>
  <c r="AH268" i="18" s="1"/>
  <c r="S225" i="18"/>
  <c r="AH225" i="18" s="1"/>
  <c r="S201" i="18"/>
  <c r="AH201" i="18" s="1"/>
  <c r="S91" i="18"/>
  <c r="AH91" i="18" s="1"/>
  <c r="S835" i="18"/>
  <c r="AH835" i="18" s="1"/>
  <c r="S718" i="18"/>
  <c r="AH718" i="18" s="1"/>
  <c r="S655" i="18"/>
  <c r="AH655" i="18" s="1"/>
  <c r="S327" i="18"/>
  <c r="AH327" i="18" s="1"/>
  <c r="S234" i="18"/>
  <c r="AH234" i="18" s="1"/>
  <c r="S151" i="18"/>
  <c r="AH151" i="18" s="1"/>
  <c r="S943" i="18"/>
  <c r="AH943" i="18" s="1"/>
  <c r="S834" i="18"/>
  <c r="AH834" i="18" s="1"/>
  <c r="S755" i="18"/>
  <c r="AH755" i="18" s="1"/>
  <c r="S654" i="18"/>
  <c r="AH654" i="18" s="1"/>
  <c r="S621" i="18"/>
  <c r="AH621" i="18" s="1"/>
  <c r="S579" i="18"/>
  <c r="AH579" i="18" s="1"/>
  <c r="S500" i="18"/>
  <c r="AH500" i="18" s="1"/>
  <c r="S326" i="18"/>
  <c r="AH326" i="18" s="1"/>
  <c r="S29" i="18"/>
  <c r="AH29" i="18" s="1"/>
  <c r="S1172" i="18"/>
  <c r="AH1172" i="18" s="1"/>
  <c r="S1110" i="18"/>
  <c r="AH1110" i="18" s="1"/>
  <c r="S1020" i="18"/>
  <c r="AH1020" i="18" s="1"/>
  <c r="S967" i="18"/>
  <c r="AH967" i="18" s="1"/>
  <c r="S909" i="18"/>
  <c r="AH909" i="18" s="1"/>
  <c r="S833" i="18"/>
  <c r="AH833" i="18" s="1"/>
  <c r="S653" i="18"/>
  <c r="AH653" i="18" s="1"/>
  <c r="S499" i="18"/>
  <c r="AH499" i="18" s="1"/>
  <c r="S325" i="18"/>
  <c r="AH325" i="18" s="1"/>
  <c r="S310" i="18"/>
  <c r="AH310" i="18" s="1"/>
  <c r="S296" i="18"/>
  <c r="AH296" i="18" s="1"/>
  <c r="S282" i="18"/>
  <c r="AH282" i="18" s="1"/>
  <c r="S267" i="18"/>
  <c r="AH267" i="18" s="1"/>
  <c r="S258" i="18"/>
  <c r="AH258" i="18" s="1"/>
  <c r="S233" i="18"/>
  <c r="AH233" i="18" s="1"/>
  <c r="S224" i="18"/>
  <c r="AH224" i="18" s="1"/>
  <c r="S208" i="18"/>
  <c r="AH208" i="18" s="1"/>
  <c r="S179" i="18"/>
  <c r="AH179" i="18" s="1"/>
  <c r="S162" i="18"/>
  <c r="AH162" i="18" s="1"/>
  <c r="S127" i="18"/>
  <c r="AH127" i="18" s="1"/>
  <c r="S99" i="18"/>
  <c r="AH99" i="18" s="1"/>
  <c r="S90" i="18"/>
  <c r="AH90" i="18" s="1"/>
  <c r="S64" i="18"/>
  <c r="AH64" i="18" s="1"/>
  <c r="S52" i="18"/>
  <c r="AH52" i="18" s="1"/>
  <c r="S28" i="18"/>
  <c r="AH28" i="18" s="1"/>
  <c r="S20" i="18"/>
  <c r="AH20" i="18" s="1"/>
  <c r="S3" i="18"/>
  <c r="AH3" i="18" s="1"/>
  <c r="S1201" i="18"/>
  <c r="AH1201" i="18" s="1"/>
  <c r="S1019" i="18"/>
  <c r="AH1019" i="18" s="1"/>
  <c r="S966" i="18"/>
  <c r="AH966" i="18" s="1"/>
  <c r="S832" i="18"/>
  <c r="AH832" i="18" s="1"/>
  <c r="S754" i="18"/>
  <c r="AH754" i="18" s="1"/>
  <c r="S652" i="18"/>
  <c r="AH652" i="18" s="1"/>
  <c r="S324" i="18"/>
  <c r="AH324" i="18" s="1"/>
  <c r="S257" i="18"/>
  <c r="AH257" i="18" s="1"/>
  <c r="S200" i="18"/>
  <c r="AH200" i="18" s="1"/>
  <c r="S150" i="18"/>
  <c r="AH150" i="18" s="1"/>
  <c r="S126" i="18"/>
  <c r="AH126" i="18" s="1"/>
  <c r="S98" i="18"/>
  <c r="AH98" i="18" s="1"/>
  <c r="S77" i="18"/>
  <c r="AH77" i="18" s="1"/>
  <c r="S51" i="18"/>
  <c r="AH51" i="18" s="1"/>
  <c r="S1304" i="18"/>
  <c r="AH1304" i="18" s="1"/>
  <c r="S1229" i="18"/>
  <c r="AH1229" i="18" s="1"/>
  <c r="S1109" i="18"/>
  <c r="AH1109" i="18" s="1"/>
  <c r="S965" i="18"/>
  <c r="AH965" i="18" s="1"/>
  <c r="S955" i="18"/>
  <c r="AH955" i="18" s="1"/>
  <c r="S753" i="18"/>
  <c r="AH753" i="18" s="1"/>
  <c r="S651" i="18"/>
  <c r="AH651" i="18" s="1"/>
  <c r="S620" i="18"/>
  <c r="AH620" i="18" s="1"/>
  <c r="S578" i="18"/>
  <c r="AH578" i="18" s="1"/>
  <c r="S498" i="18"/>
  <c r="AH498" i="18" s="1"/>
  <c r="S323" i="18"/>
  <c r="AH323" i="18" s="1"/>
  <c r="S295" i="18"/>
  <c r="AH295" i="18" s="1"/>
  <c r="S281" i="18"/>
  <c r="AH281" i="18" s="1"/>
  <c r="S274" i="18"/>
  <c r="AH274" i="18" s="1"/>
  <c r="S266" i="18"/>
  <c r="AH266" i="18" s="1"/>
  <c r="S232" i="18"/>
  <c r="AH232" i="18" s="1"/>
  <c r="S223" i="18"/>
  <c r="AH223" i="18" s="1"/>
  <c r="S215" i="18"/>
  <c r="AH215" i="18" s="1"/>
  <c r="S207" i="18"/>
  <c r="AH207" i="18" s="1"/>
  <c r="S199" i="18"/>
  <c r="AH199" i="18" s="1"/>
  <c r="S178" i="18"/>
  <c r="AH178" i="18" s="1"/>
  <c r="S161" i="18"/>
  <c r="AH161" i="18" s="1"/>
  <c r="S149" i="18"/>
  <c r="AH149" i="18" s="1"/>
  <c r="S125" i="18"/>
  <c r="AH125" i="18" s="1"/>
  <c r="S118" i="18"/>
  <c r="AH118" i="18" s="1"/>
  <c r="S114" i="18"/>
  <c r="AH114" i="18" s="1"/>
  <c r="S97" i="18"/>
  <c r="AH97" i="18" s="1"/>
  <c r="S89" i="18"/>
  <c r="AH89" i="18" s="1"/>
  <c r="S76" i="18"/>
  <c r="AH76" i="18" s="1"/>
  <c r="S63" i="18"/>
  <c r="AH63" i="18" s="1"/>
  <c r="S50" i="18"/>
  <c r="AH50" i="18" s="1"/>
  <c r="S27" i="18"/>
  <c r="AH27" i="18" s="1"/>
  <c r="S19" i="18"/>
  <c r="L3" i="18"/>
  <c r="K3" i="18"/>
  <c r="I3" i="18"/>
  <c r="H3" i="18"/>
  <c r="B3" i="18"/>
  <c r="A3" i="18" s="1"/>
  <c r="J3" i="18" s="1"/>
  <c r="S798" i="18" l="1"/>
  <c r="AH798" i="18" s="1"/>
  <c r="AE1" i="18"/>
  <c r="AH19" i="18"/>
  <c r="S1" i="18"/>
  <c r="F3" i="18"/>
  <c r="G3" i="18"/>
  <c r="E3" i="18"/>
  <c r="D3" i="18"/>
  <c r="AH1" i="18"/>
  <c r="H5" i="15" l="1"/>
  <c r="H6" i="15"/>
  <c r="H7" i="15"/>
  <c r="H8" i="15"/>
  <c r="H9" i="15"/>
  <c r="H10" i="15"/>
  <c r="H4" i="15"/>
  <c r="E11" i="15" l="1"/>
  <c r="H11" i="15" s="1"/>
  <c r="D11" i="15"/>
  <c r="C11" i="15"/>
  <c r="B11" i="15"/>
  <c r="F10" i="15"/>
  <c r="F9" i="15"/>
  <c r="F8" i="15"/>
  <c r="F7" i="15"/>
  <c r="F6" i="15"/>
  <c r="F5" i="15"/>
  <c r="F4" i="15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O6" i="16"/>
  <c r="F11" i="15" l="1"/>
</calcChain>
</file>

<file path=xl/sharedStrings.xml><?xml version="1.0" encoding="utf-8"?>
<sst xmlns="http://schemas.openxmlformats.org/spreadsheetml/2006/main" count="4679" uniqueCount="77">
  <si>
    <t>Proyecto de Presupuesto de Egresos de la Federación para el ejercicio fiscal 2023</t>
  </si>
  <si>
    <t>IZC - Colegio de Postgraduados</t>
  </si>
  <si>
    <t>Techo presupuestario 2023, asignado por la SHCP</t>
  </si>
  <si>
    <t>Clave programática</t>
  </si>
  <si>
    <t>UR</t>
  </si>
  <si>
    <t>Fi</t>
  </si>
  <si>
    <t>Fn</t>
  </si>
  <si>
    <t>SF</t>
  </si>
  <si>
    <t>AI</t>
  </si>
  <si>
    <t>PP</t>
  </si>
  <si>
    <t>PE</t>
  </si>
  <si>
    <t>TG</t>
  </si>
  <si>
    <t>FF</t>
  </si>
  <si>
    <t>EF</t>
  </si>
  <si>
    <t>CC</t>
  </si>
  <si>
    <t>Monto Anual</t>
  </si>
  <si>
    <t>TOTAL</t>
  </si>
  <si>
    <t>IZC</t>
  </si>
  <si>
    <t>04</t>
  </si>
  <si>
    <t>005</t>
  </si>
  <si>
    <t>E001</t>
  </si>
  <si>
    <t>15</t>
  </si>
  <si>
    <t>00000000000</t>
  </si>
  <si>
    <t>001</t>
  </si>
  <si>
    <t>O001</t>
  </si>
  <si>
    <t>002</t>
  </si>
  <si>
    <t>M001</t>
  </si>
  <si>
    <t>ELABORÓ</t>
  </si>
  <si>
    <t>AUTORIZÓ</t>
  </si>
  <si>
    <t>MTRO. CARLOS DUEÑAS HERNÁNDEZ</t>
  </si>
  <si>
    <t>LIC. GABRIEL MARTÍNEZ HERNÁNDEZ</t>
  </si>
  <si>
    <t>DIRECTOR DE FINANZAS</t>
  </si>
  <si>
    <t>SECRETARIO ADMINISTRATIVO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</si>
  <si>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</si>
  <si>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</si>
  <si>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</si>
  <si>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</si>
  <si>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</si>
  <si>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</si>
  <si>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</si>
  <si>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</si>
  <si>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</si>
  <si>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</si>
  <si>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</si>
  <si>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</si>
  <si>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</si>
  <si>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CONCILIACIÓN</t>
  </si>
  <si>
    <t>DIFERENCIA</t>
  </si>
  <si>
    <t>PRESUPUESO DE GASTO DE OPERACIÓN 2023</t>
  </si>
  <si>
    <t>CAP</t>
  </si>
  <si>
    <t>CONC</t>
  </si>
  <si>
    <t>UBPP</t>
  </si>
  <si>
    <t>PROGRAMA</t>
  </si>
  <si>
    <t>SPROG</t>
  </si>
  <si>
    <t>PROYECTO</t>
  </si>
  <si>
    <t>E01</t>
  </si>
  <si>
    <t>O01</t>
  </si>
  <si>
    <t xml:space="preserve"> </t>
  </si>
  <si>
    <t>M01</t>
  </si>
  <si>
    <t>.</t>
  </si>
  <si>
    <t>PRESUPUESTO AUTORIZADO DE GASTOS DE OPERACIÓN RECURSOS FISCALES</t>
  </si>
  <si>
    <t>CAMPUS</t>
  </si>
  <si>
    <t>MODIFICADO 2022 VS 2023 %</t>
  </si>
  <si>
    <r>
      <t xml:space="preserve">ORIGINAL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</si>
  <si>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MODIFICADO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</si>
  <si>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ORIGINAL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</si>
  <si>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MODIFICADO </t>
    </r>
    <r>
      <rPr>
        <vertAlign val="superscript"/>
        <sz val="11"/>
        <color theme="1"/>
        <rFont val="Calibri"/>
        <family val="2"/>
        <scheme val="minor"/>
      </rPr>
      <t>2</t>
    </r>
  </si>
  <si>
    <t>CAMPUS  MONTECILLO</t>
  </si>
  <si>
    <t>CAMPUS TABASCO</t>
  </si>
  <si>
    <t>CAMPUS SAN LUIS POTOSI</t>
  </si>
  <si>
    <t>CAMPUS VERACRUZ</t>
  </si>
  <si>
    <t>CAMPUS PUEBLA</t>
  </si>
  <si>
    <t>CAMPUS CORDOBA</t>
  </si>
  <si>
    <t>CAMPUS CAMPECHE</t>
  </si>
  <si>
    <t>Total</t>
  </si>
  <si>
    <t>1. NO INCLUYE LAUDOS NI IMPUESTO SOBRE NÓMINA</t>
  </si>
  <si>
    <t>2. LOS LAUDOSE IMPUESTO SOBRE NÓMINA ESTÁN EN LA UBPP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</si>
</sst>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_-* #,##0_-;\-* #,##0_-;_-* &quot;-&quot;??_-;_-@_-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b/>
      <sz val="16"/>
      <color theme="0"/>
      <name val="Montserrat"/>
    </font>
    <font>
      <sz val="16"/>
      <color theme="1"/>
      <name val="Montserrat"/>
    </font>
    <font>
      <sz val="16"/>
      <color theme="1"/>
      <name val="Calibri"/>
      <family val="2"/>
      <scheme val="minor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D4C19C"/>
      </left>
      <right/>
      <top/>
      <bottom style="medium">
        <color rgb="FFD4C19C"/>
      </bottom>
      <diagonal/>
    </border>
    <border>
      <left/>
      <right/>
      <top/>
      <bottom style="medium">
        <color rgb="FFD4C19C"/>
      </bottom>
      <diagonal/>
    </border>
    <border>
      <left/>
      <right style="medium">
        <color rgb="FFD4C19C"/>
      </right>
      <top/>
      <bottom style="medium">
        <color rgb="FFD4C19C"/>
      </bottom>
      <diagonal/>
    </border>
    <border>
      <left style="medium">
        <color rgb="FFD4C19C"/>
      </left>
      <right/>
      <top/>
      <bottom style="medium">
        <color rgb="FFD4C19C"/>
      </bottom>
      <diagonal/>
    </border>
    <border>
      <left style="medium">
        <color rgb="FFD4C19C"/>
      </left>
      <right/>
      <top style="medium">
        <color rgb="FFD4C19C"/>
      </top>
      <bottom style="medium">
        <color rgb="FFD4C19C"/>
      </bottom>
      <diagonal/>
    </border>
    <border>
      <left/>
      <right/>
      <top style="medium">
        <color rgb="FFD4C19C"/>
      </top>
      <bottom style="medium">
        <color rgb="FFD4C19C"/>
      </bottom>
      <diagonal/>
    </border>
    <border>
      <left/>
      <right style="medium">
        <color rgb="FFD4C19C"/>
      </right>
      <top style="medium">
        <color rgb="FFD4C19C"/>
      </top>
      <bottom style="medium">
        <color rgb="FFD4C19C"/>
      </bottom>
      <diagonal/>
    </border>
    <border>
      <left style="medium">
        <color rgb="FFD4C19C"/>
      </left>
      <right style="medium">
        <color rgb="FFD4C19C"/>
      </right>
      <top style="medium">
        <color rgb="FFD4C19C"/>
      </top>
      <bottom style="medium">
        <color rgb="FFD4C19C"/>
      </bottom>
      <diagonal/>
    </border>
    <border>
      <left style="medium">
        <color rgb="FFD4C19C"/>
      </left>
      <right/>
      <top/>
      <bottom/>
      <diagonal/>
    </border>
    <border>
      <left style="medium">
        <color rgb="FFD4C19C"/>
      </left>
      <right style="medium">
        <color rgb="FFD4C19C"/>
      </right>
      <top/>
      <bottom/>
      <diagonal/>
    </border>
    <border>
      <left style="thin">
        <color rgb="FFD4C19C"/>
      </left>
      <right style="hair">
        <color rgb="FFD4C19C"/>
      </right>
      <top style="thin">
        <color rgb="FFD4C19C"/>
      </top>
      <bottom style="thin">
        <color rgb="FFD4C19C"/>
      </bottom>
      <diagonal/>
    </border>
    <border>
      <left style="hair">
        <color rgb="FFD4C19C"/>
      </left>
      <right style="hair">
        <color rgb="FFD4C19C"/>
      </right>
      <top style="thin">
        <color rgb="FFD4C19C"/>
      </top>
      <bottom style="thin">
        <color rgb="FFD4C19C"/>
      </bottom>
      <diagonal/>
    </border>
    <border>
      <left style="hair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/>
      <top style="thin">
        <color rgb="FFD4C19C"/>
      </top>
      <bottom/>
      <diagonal/>
    </border>
    <border>
      <left style="medium">
        <color rgb="FFD4C19C"/>
      </left>
      <right style="hair">
        <color rgb="FFD4C19C"/>
      </right>
      <top/>
      <bottom style="medium">
        <color rgb="FFD4C19C"/>
      </bottom>
      <diagonal/>
    </border>
    <border>
      <left style="hair">
        <color rgb="FFD4C19C"/>
      </left>
      <right style="hair">
        <color rgb="FFD4C19C"/>
      </right>
      <top/>
      <bottom style="medium">
        <color rgb="FFD4C19C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43" fontId="2" fillId="0" borderId="0" xfId="1" applyFont="1"/>
    <xf numFmtId="9" fontId="2" fillId="0" borderId="0" xfId="5" applyFont="1"/>
    <xf numFmtId="0" fontId="9" fillId="0" borderId="0" xfId="0" applyFont="1"/>
    <xf numFmtId="9" fontId="9" fillId="0" borderId="0" xfId="5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66" fontId="12" fillId="12" borderId="6" xfId="1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11" borderId="10" xfId="0" applyFont="1" applyFill="1" applyBorder="1" applyAlignment="1">
      <alignment horizontal="center" vertical="center"/>
    </xf>
    <xf numFmtId="166" fontId="19" fillId="13" borderId="12" xfId="0" applyNumberFormat="1" applyFont="1" applyFill="1" applyBorder="1" applyAlignment="1">
      <alignment horizontal="center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49" fontId="20" fillId="0" borderId="14" xfId="0" applyNumberFormat="1" applyFont="1" applyBorder="1" applyAlignment="1">
      <alignment horizontal="center" vertical="top"/>
    </xf>
    <xf numFmtId="166" fontId="21" fillId="0" borderId="15" xfId="0" applyNumberFormat="1" applyFont="1" applyBorder="1" applyAlignment="1">
      <alignment horizontal="center"/>
    </xf>
    <xf numFmtId="4" fontId="20" fillId="0" borderId="15" xfId="1" applyNumberFormat="1" applyFont="1" applyFill="1" applyBorder="1" applyAlignment="1">
      <alignment vertical="top"/>
    </xf>
    <xf numFmtId="0" fontId="10" fillId="0" borderId="0" xfId="0" applyFont="1"/>
    <xf numFmtId="0" fontId="20" fillId="0" borderId="0" xfId="0" applyFont="1"/>
    <xf numFmtId="0" fontId="14" fillId="10" borderId="0" xfId="0" applyFont="1" applyFill="1" applyAlignment="1">
      <alignment horizontal="left" vertical="center"/>
    </xf>
    <xf numFmtId="43" fontId="5" fillId="0" borderId="0" xfId="1" applyFont="1" applyFill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0" borderId="0" xfId="1" applyNumberFormat="1" applyFont="1" applyFill="1"/>
    <xf numFmtId="164" fontId="5" fillId="0" borderId="0" xfId="0" applyNumberFormat="1" applyFont="1"/>
    <xf numFmtId="43" fontId="5" fillId="0" borderId="0" xfId="1" applyFont="1"/>
    <xf numFmtId="0" fontId="5" fillId="2" borderId="0" xfId="0" applyFont="1" applyFill="1" applyAlignment="1">
      <alignment horizontal="center" vertical="center"/>
    </xf>
    <xf numFmtId="0" fontId="23" fillId="11" borderId="17" xfId="0" applyFont="1" applyFill="1" applyBorder="1" applyAlignment="1">
      <alignment horizontal="center" vertical="top"/>
    </xf>
    <xf numFmtId="0" fontId="23" fillId="11" borderId="18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43" fontId="1" fillId="0" borderId="1" xfId="1" applyFont="1" applyFill="1" applyBorder="1" applyAlignment="1">
      <alignment horizontal="left" vertical="center" wrapText="1"/>
    </xf>
    <xf numFmtId="9" fontId="1" fillId="0" borderId="1" xfId="5" applyFont="1" applyFill="1" applyBorder="1" applyAlignment="1">
      <alignment horizontal="center" vertical="center" wrapText="1"/>
    </xf>
    <xf numFmtId="43" fontId="1" fillId="0" borderId="0" xfId="0" applyNumberFormat="1" applyFont="1"/>
    <xf numFmtId="0" fontId="1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43" fontId="1" fillId="6" borderId="1" xfId="1" applyFont="1" applyFill="1" applyBorder="1" applyAlignment="1">
      <alignment horizontal="left" vertical="center" wrapText="1"/>
    </xf>
    <xf numFmtId="43" fontId="1" fillId="0" borderId="0" xfId="1" applyFont="1"/>
    <xf numFmtId="43" fontId="1" fillId="0" borderId="0" xfId="1" applyFont="1" applyAlignment="1">
      <alignment horizontal="left"/>
    </xf>
    <xf numFmtId="9" fontId="1" fillId="0" borderId="0" xfId="5" applyFont="1" applyAlignment="1">
      <alignment horizontal="left"/>
    </xf>
    <xf numFmtId="43" fontId="5" fillId="0" borderId="0" xfId="0" applyNumberFormat="1" applyFont="1"/>
    <xf numFmtId="0" fontId="10" fillId="0" borderId="0" xfId="0" applyFont="1" applyAlignment="1">
      <alignment horizontal="center"/>
    </xf>
    <xf numFmtId="0" fontId="14" fillId="10" borderId="0" xfId="0" applyFont="1" applyFill="1" applyAlignment="1">
      <alignment horizontal="left" vertical="center"/>
    </xf>
    <xf numFmtId="0" fontId="15" fillId="11" borderId="3" xfId="0" applyFont="1" applyFill="1" applyBorder="1" applyAlignment="1">
      <alignment horizontal="left" vertical="center"/>
    </xf>
    <xf numFmtId="0" fontId="15" fillId="11" borderId="4" xfId="0" applyFont="1" applyFill="1" applyBorder="1" applyAlignment="1">
      <alignment horizontal="left" vertical="center"/>
    </xf>
    <xf numFmtId="0" fontId="15" fillId="11" borderId="5" xfId="0" applyFont="1" applyFill="1" applyBorder="1" applyAlignment="1">
      <alignment horizontal="left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right" vertical="center" wrapText="1"/>
    </xf>
    <xf numFmtId="0" fontId="19" fillId="13" borderId="0" xfId="0" applyFont="1" applyFill="1" applyAlignment="1">
      <alignment horizontal="right" vertical="center" wrapText="1"/>
    </xf>
    <xf numFmtId="0" fontId="10" fillId="0" borderId="16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9" fontId="1" fillId="6" borderId="1" xfId="5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</cellXfs>
  <cellStyles count="7">
    <cellStyle name="Millares" xfId="1" builtinId="3"/>
    <cellStyle name="Millares 2" xfId="2"/>
    <cellStyle name="Millares 3" xfId="4"/>
    <cellStyle name="Normal" xfId="0" builtinId="0"/>
    <cellStyle name="Normal 2" xfId="3"/>
    <cellStyle name="Normal 3" xfId="6"/>
    <cellStyle name="Porcentaje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4C19C"/>
      <color rgb="FF941100"/>
      <color rgb="FF006666"/>
      <color rgb="FFC2E4DA"/>
      <color rgb="FF285C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3.04.29%20Exp.Motivos%20PPEF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Users\mesther.hernandez\Desktop\ASDGPP\002%20DP2018\01%20ESTRATEGIA%20DE%20PLANEACI&#211;N%20FINANCIERA%202018\SALIDAS%20DE%20INFORMACI&#211;N%20ETAPA%201\ENVIADOS%20DSE\comparativo%20812%2035%20mdp%2082%20incremento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002%20DP2018\01%20ESTRATEGIA%20DE%20PLANEACI&#211;N%20FINANCIERA%202018\ESTRATEGIA%20DE%20PLANEACI&#211;N-%20OFICIO%20Y%20ANEXO\definitivo\ARCHIVOS%20ENVIADOS%20A%20UR\ANEXO%202%20Presupuesto%20irreductible%202018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0.4.101\asdgpp\Users\mesther.hernandez\Desktop\UR%20REVISADAS%20EH\AHORROS%202018\archivos%20soporte\816%20cdet%2025052018%20DP%20OK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8%202018\ARCHIVOS%20PEF%202018%20TRAB%20C%20UR\ARCHIVOS%20RECIBIDOS\CORRECTOS\UR_336-\UR_336_Cuaderno_de_trabajo_Presupuesto_2018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0.4.101\asdgpp\Users\mesther.hernandez\Desktop\ASDGPP\001%20DP2017\3%20BASES%20DE%20DATOS\3%202017\4%20BD%20PTO%202017\CUENTA%20P&#218;BLICA%202017\BD%20NUEVO%20ESQUEMA%20270218%202017%20C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%202017\Users\mayte.rodriguez\Desktop\nuev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%202017\00%20DP2018\03%20ANTEPROYECTO%20DE%20PRESUPUESTO%202018\ARCHIVOS%20PEF%202018%20TRAB%20C%20UR\ARCHIVOS%20RECIBIDOS\ARCHIVOS%20CORRECTOS%20FINALES\UR_900-\UR_900_Cuaderno_de_trabajo_Presupuesto_2018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8%202018\ARCHIVOS%20PEF%202018%20TRAB%20C%20UR\ARCHIVOS%20RECIBIDOS\CORRECTOS\UR_101-\PRESUP%20101-2018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2019\Anteproyecto%20de%20presupuesto%202019\Machote\ANTEPROYECTO%202019%20Modificad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8%202018\ARCHIVOS%20PEF%202018%20TRAB%20C%20UR\ARCHIVOS%20RECIBIDOS\CORRECTOS\UR_700+\UR_700_Cuaderno_de_trabajo_Presupuesto_2018%20%20AGOSTO%202%20DE%202017%20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002%20DP2018\05%20BASE%20DE%20DATOS\001%20BD%20PRESUPUESTO%202018\08%20AGOSTO\BD%20NUEVO%20ESQUEMA%202908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Users\abraham.avelino\AppData\Local\Microsoft\Windows\Temporary%20Internet%20Files\Content.Outlook\6ELTDAMA\CUADERNO%20DE%20TRABAJO%20-DELEGACIONES-%2032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IP\PEF04\Exposicion%20de%20Motivos\2003.08.13%20Exp.Motivos%20PPEF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8%202018\ARCHIVOS%20PEF%202018%20TRAB%20C%20UR\ARCHIVOS%20RECIBIDOS\CORRECTOS\UR_601-\UR_601_Cuaderno_de_trabajo_Presupuesto_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098680\CT%202018%20UR%20812%201204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8%202018\ARCHIVOS%20PEF%202018%20TRAB%20C%20UR\ARCHIVOS%20RECIBIDOS\CORRECTOS\UR_312+\UR_312_Cuaderno_de_trabajo_Presupuesto_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rij92etcne0\ASDGPP\Users\sandra.rubio\Documents\PROYECTO%20COORDINACION%20ADMINISTRATIVA\MEHM\Captura%20FOSP%20Perla\Captura%20FOSP%2031052017%20(0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rosa%20perez\ANALISIS\AMPLIACIONES\AMPLIACIONES%20RECHAZADAS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"/>
      <sheetName val="Gasto Neto Total"/>
      <sheetName val="GtoProgPodInvSoc"/>
      <sheetName val="Clas_Fun"/>
      <sheetName val="Administrativa3"/>
      <sheetName val="Administrativa2 (2)"/>
      <sheetName val="Clasificación Econo (2)"/>
      <sheetName val="Inver Impul"/>
      <sheetName val="Comp Sec Ener"/>
      <sheetName val="Gasto Federalizado2"/>
      <sheetName val="Costo Finan"/>
      <sheetName val="Ramos Autónomos"/>
      <sheetName val="OyE"/>
      <sheetName val="Sector público"/>
      <sheetName val="Ind Educ"/>
      <sheetName val="Ind Sal"/>
      <sheetName val="Prog viv"/>
      <sheetName val="Cien y Tec"/>
      <sheetName val="Py Carr 2004"/>
      <sheetName val="Py Carr desp 2004"/>
      <sheetName val="Servs Agua"/>
      <sheetName val="Capac"/>
      <sheetName val="ProgReg"/>
      <sheetName val="Res_Adm"/>
      <sheetName val="Res_Eco"/>
      <sheetName val="Des_Fun"/>
      <sheetName val="RProgFin"/>
      <sheetName val="Res_Eco_Finan"/>
      <sheetName val="Des_Fun Oy E"/>
      <sheetName val="Res_Eco_ECPD"/>
      <sheetName val="Gto_PrgEsp"/>
      <sheetName val="Finanzas Púb"/>
      <sheetName val="Déficit"/>
      <sheetName val="Fuente"/>
      <sheetName val="GtoNet"/>
      <sheetName val="Compos_Gto_Prog"/>
      <sheetName val="Administrativa"/>
      <sheetName val="Admin Prueba"/>
      <sheetName val="Cons Inv Soc"/>
      <sheetName val="Estructura"/>
      <sheetName val="Pie_Clas_Fun"/>
      <sheetName val="Gto_Ent_Fed"/>
      <sheetName val="GtoOrdGob"/>
      <sheetName val="Gasto Federalizado"/>
      <sheetName val="Comp.Presup"/>
      <sheetName val="Comp.Presup (2)"/>
      <sheetName val="Prom PEMEX-CFE-IMSS"/>
      <sheetName val="Adm-Chavez"/>
      <sheetName val="Econ-Chavez"/>
      <sheetName val="Fun-Chavez"/>
      <sheetName val="Fun_AMM"/>
      <sheetName val="edofza04"/>
      <sheetName val="edofza08"/>
      <sheetName val="edofza12"/>
      <sheetName val="edofza01"/>
      <sheetName val="edofza02"/>
      <sheetName val="edofza07"/>
      <sheetName val="edofza06"/>
      <sheetName val="edofza03"/>
      <sheetName val="edofza05"/>
      <sheetName val="Hoja1"/>
      <sheetName val="edofza11"/>
      <sheetName val="edofza10"/>
      <sheetName val="edofza09"/>
      <sheetName val="mod eco controlados 99"/>
      <sheetName val="Costos Actualizados"/>
      <sheetName val="listas 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>
        <row r="2">
          <cell r="C2" t="str">
            <v>Gasto Programable Presupuestario en Clasificación Administrativa</v>
          </cell>
        </row>
        <row r="3">
          <cell r="C3" t="str">
            <v>(millones de pesos de 2003)</v>
          </cell>
        </row>
        <row r="4">
          <cell r="C4" t="str">
            <v>Concepto</v>
          </cell>
          <cell r="D4">
            <v>2001</v>
          </cell>
          <cell r="E4" t="str">
            <v>2002e</v>
          </cell>
          <cell r="F4" t="str">
            <v>2003a</v>
          </cell>
          <cell r="G4" t="str">
            <v>Var. Real (%)</v>
          </cell>
        </row>
        <row r="5">
          <cell r="G5" t="str">
            <v>2003 / 2001</v>
          </cell>
          <cell r="H5" t="str">
            <v>2003 / 2002</v>
          </cell>
        </row>
        <row r="7">
          <cell r="C7" t="str">
            <v>Gasto Programable 1_/</v>
          </cell>
          <cell r="D7" t="e">
            <v>#REF!</v>
          </cell>
          <cell r="E7" t="e">
            <v>#REF!</v>
          </cell>
          <cell r="F7">
            <v>1106249.1923825729</v>
          </cell>
          <cell r="G7" t="e">
            <v>#REF!</v>
          </cell>
          <cell r="H7" t="e">
            <v>#REF!</v>
          </cell>
        </row>
        <row r="8">
          <cell r="C8" t="str">
            <v>Ramos Autónomos</v>
          </cell>
          <cell r="D8" t="e">
            <v>#REF!</v>
          </cell>
          <cell r="E8" t="e">
            <v>#REF!</v>
          </cell>
          <cell r="F8">
            <v>34979.029620000001</v>
          </cell>
          <cell r="G8" t="e">
            <v>#REF!</v>
          </cell>
          <cell r="H8" t="e">
            <v>#REF!</v>
          </cell>
        </row>
        <row r="9">
          <cell r="C9" t="str">
            <v>Legislativo</v>
          </cell>
          <cell r="D9" t="e">
            <v>#REF!</v>
          </cell>
          <cell r="E9" t="e">
            <v>#REF!</v>
          </cell>
          <cell r="F9">
            <v>5575.9568859999999</v>
          </cell>
          <cell r="G9" t="e">
            <v>#REF!</v>
          </cell>
          <cell r="H9" t="e">
            <v>#REF!</v>
          </cell>
        </row>
        <row r="10">
          <cell r="C10" t="str">
            <v>Judicial</v>
          </cell>
          <cell r="D10" t="e">
            <v>#REF!</v>
          </cell>
          <cell r="E10" t="e">
            <v>#REF!</v>
          </cell>
          <cell r="F10">
            <v>17732.118564</v>
          </cell>
          <cell r="G10" t="e">
            <v>#REF!</v>
          </cell>
          <cell r="H10" t="e">
            <v>#REF!</v>
          </cell>
        </row>
        <row r="11">
          <cell r="C11" t="str">
            <v>IFE</v>
          </cell>
          <cell r="D11" t="e">
            <v>#REF!</v>
          </cell>
          <cell r="E11" t="e">
            <v>#REF!</v>
          </cell>
          <cell r="F11">
            <v>11095.954170000001</v>
          </cell>
          <cell r="G11" t="e">
            <v>#REF!</v>
          </cell>
          <cell r="H11" t="e">
            <v>#REF!</v>
          </cell>
        </row>
        <row r="12">
          <cell r="C12" t="str">
            <v>CNDH</v>
          </cell>
          <cell r="D12" t="e">
            <v>#REF!</v>
          </cell>
          <cell r="E12" t="e">
            <v>#REF!</v>
          </cell>
          <cell r="F12">
            <v>575</v>
          </cell>
          <cell r="G12" t="e">
            <v>#REF!</v>
          </cell>
          <cell r="H12" t="e">
            <v>#REF!</v>
          </cell>
        </row>
        <row r="13">
          <cell r="C13" t="str">
            <v>Poder Ejecutivo Federal</v>
          </cell>
          <cell r="D13" t="e">
            <v>#REF!</v>
          </cell>
          <cell r="E13" t="e">
            <v>#REF!</v>
          </cell>
          <cell r="F13">
            <v>1094034.8627625729</v>
          </cell>
          <cell r="G13" t="e">
            <v>#REF!</v>
          </cell>
          <cell r="H13" t="e">
            <v>#REF!</v>
          </cell>
        </row>
        <row r="14">
          <cell r="C14" t="str">
            <v>Administración Pública Centralizada</v>
          </cell>
          <cell r="D14" t="e">
            <v>#REF!</v>
          </cell>
          <cell r="E14" t="e">
            <v>#REF!</v>
          </cell>
          <cell r="F14">
            <v>627839.75631947303</v>
          </cell>
          <cell r="G14" t="e">
            <v>#REF!</v>
          </cell>
          <cell r="H14" t="e">
            <v>#REF!</v>
          </cell>
        </row>
        <row r="15">
          <cell r="C15" t="str">
            <v>Ramos Administrativos</v>
          </cell>
          <cell r="D15" t="e">
            <v>#REF!</v>
          </cell>
          <cell r="E15" t="e">
            <v>#REF!</v>
          </cell>
          <cell r="F15">
            <v>329739.71216047299</v>
          </cell>
          <cell r="G15" t="e">
            <v>#REF!</v>
          </cell>
          <cell r="H15" t="e">
            <v>#REF!</v>
          </cell>
        </row>
        <row r="16">
          <cell r="C16" t="str">
            <v>Presidencia de la República</v>
          </cell>
          <cell r="D16" t="e">
            <v>#REF!</v>
          </cell>
          <cell r="E16" t="e">
            <v>#REF!</v>
          </cell>
          <cell r="F16">
            <v>1661.8</v>
          </cell>
          <cell r="G16" t="e">
            <v>#REF!</v>
          </cell>
          <cell r="H16" t="e">
            <v>#REF!</v>
          </cell>
        </row>
        <row r="17">
          <cell r="C17" t="str">
            <v>Gobernación</v>
          </cell>
          <cell r="D17" t="e">
            <v>#REF!</v>
          </cell>
          <cell r="E17" t="e">
            <v>#REF!</v>
          </cell>
          <cell r="F17">
            <v>3990.3773893067819</v>
          </cell>
          <cell r="G17" t="e">
            <v>#REF!</v>
          </cell>
          <cell r="H17" t="e">
            <v>#REF!</v>
          </cell>
        </row>
        <row r="18">
          <cell r="C18" t="str">
            <v>Relaciones Exteriores</v>
          </cell>
          <cell r="D18" t="e">
            <v>#REF!</v>
          </cell>
          <cell r="E18" t="e">
            <v>#REF!</v>
          </cell>
          <cell r="F18">
            <v>3444.2217392281464</v>
          </cell>
          <cell r="G18" t="e">
            <v>#REF!</v>
          </cell>
          <cell r="H18" t="e">
            <v>#REF!</v>
          </cell>
        </row>
        <row r="19">
          <cell r="C19" t="str">
            <v>Hacienda y Crédito Público</v>
          </cell>
          <cell r="D19" t="e">
            <v>#REF!</v>
          </cell>
          <cell r="E19" t="e">
            <v>#REF!</v>
          </cell>
          <cell r="F19">
            <v>21785.236234639509</v>
          </cell>
          <cell r="G19" t="e">
            <v>#REF!</v>
          </cell>
          <cell r="H19" t="e">
            <v>#REF!</v>
          </cell>
        </row>
        <row r="20">
          <cell r="C20" t="str">
            <v>Defensa Nacional</v>
          </cell>
          <cell r="D20" t="e">
            <v>#REF!</v>
          </cell>
          <cell r="E20" t="e">
            <v>#REF!</v>
          </cell>
          <cell r="F20">
            <v>22831.5</v>
          </cell>
          <cell r="G20" t="e">
            <v>#REF!</v>
          </cell>
          <cell r="H20" t="e">
            <v>#REF!</v>
          </cell>
        </row>
        <row r="21">
          <cell r="C21" t="str">
            <v>Agricultura, Ganadería, Desarrollo Rural, Pesca y Alimentación</v>
          </cell>
          <cell r="D21" t="e">
            <v>#REF!</v>
          </cell>
          <cell r="E21" t="e">
            <v>#REF!</v>
          </cell>
          <cell r="F21">
            <v>41782.67967414231</v>
          </cell>
          <cell r="G21" t="e">
            <v>#REF!</v>
          </cell>
          <cell r="H21" t="e">
            <v>#REF!</v>
          </cell>
        </row>
        <row r="22">
          <cell r="C22" t="str">
            <v>Comunicaciones y Transportes</v>
          </cell>
          <cell r="D22" t="e">
            <v>#REF!</v>
          </cell>
          <cell r="E22" t="e">
            <v>#REF!</v>
          </cell>
          <cell r="F22">
            <v>23124.321967263677</v>
          </cell>
          <cell r="G22" t="e">
            <v>#REF!</v>
          </cell>
          <cell r="H22" t="e">
            <v>#REF!</v>
          </cell>
        </row>
        <row r="23">
          <cell r="C23" t="str">
            <v>Economía</v>
          </cell>
          <cell r="D23" t="e">
            <v>#REF!</v>
          </cell>
          <cell r="E23" t="e">
            <v>#REF!</v>
          </cell>
          <cell r="F23">
            <v>5403.4684054160825</v>
          </cell>
          <cell r="G23" t="e">
            <v>#REF!</v>
          </cell>
          <cell r="H23" t="e">
            <v>#REF!</v>
          </cell>
        </row>
        <row r="24">
          <cell r="C24" t="str">
            <v>Educación Pública</v>
          </cell>
          <cell r="D24" t="e">
            <v>#REF!</v>
          </cell>
          <cell r="E24" t="e">
            <v>#REF!</v>
          </cell>
          <cell r="F24">
            <v>106355.12181816016</v>
          </cell>
          <cell r="G24" t="e">
            <v>#REF!</v>
          </cell>
          <cell r="H24" t="e">
            <v>#REF!</v>
          </cell>
        </row>
        <row r="25">
          <cell r="C25" t="str">
            <v>Salud</v>
          </cell>
          <cell r="D25" t="e">
            <v>#REF!</v>
          </cell>
          <cell r="E25" t="e">
            <v>#REF!</v>
          </cell>
          <cell r="F25">
            <v>20866.981367065295</v>
          </cell>
          <cell r="G25" t="e">
            <v>#REF!</v>
          </cell>
          <cell r="H25" t="e">
            <v>#REF!</v>
          </cell>
        </row>
        <row r="26">
          <cell r="C26" t="str">
            <v>Marina</v>
          </cell>
          <cell r="D26" t="e">
            <v>#REF!</v>
          </cell>
          <cell r="E26" t="e">
            <v>#REF!</v>
          </cell>
          <cell r="F26">
            <v>8899.1815619089994</v>
          </cell>
          <cell r="G26" t="e">
            <v>#REF!</v>
          </cell>
          <cell r="H26" t="e">
            <v>#REF!</v>
          </cell>
        </row>
        <row r="27">
          <cell r="C27" t="str">
            <v>Trabajo y Previsión Social</v>
          </cell>
          <cell r="D27" t="e">
            <v>#REF!</v>
          </cell>
          <cell r="E27" t="e">
            <v>#REF!</v>
          </cell>
          <cell r="F27">
            <v>3150.6783178095025</v>
          </cell>
          <cell r="G27" t="e">
            <v>#REF!</v>
          </cell>
          <cell r="H27" t="e">
            <v>#REF!</v>
          </cell>
        </row>
        <row r="28">
          <cell r="C28" t="str">
            <v>Reforma Agraria</v>
          </cell>
          <cell r="D28" t="e">
            <v>#REF!</v>
          </cell>
          <cell r="E28" t="e">
            <v>#REF!</v>
          </cell>
          <cell r="F28">
            <v>2758.7493848384238</v>
          </cell>
          <cell r="G28" t="e">
            <v>#REF!</v>
          </cell>
          <cell r="H28" t="e">
            <v>#REF!</v>
          </cell>
        </row>
        <row r="29">
          <cell r="C29" t="str">
            <v>Medio Ambiente y Recursos Naturales</v>
          </cell>
          <cell r="D29" t="e">
            <v>#REF!</v>
          </cell>
          <cell r="E29" t="e">
            <v>#REF!</v>
          </cell>
          <cell r="F29">
            <v>17404.24703021417</v>
          </cell>
          <cell r="G29" t="e">
            <v>#REF!</v>
          </cell>
          <cell r="H29" t="e">
            <v>#REF!</v>
          </cell>
        </row>
        <row r="30">
          <cell r="C30" t="str">
            <v>Procuraduría General de la República</v>
          </cell>
          <cell r="D30" t="e">
            <v>#REF!</v>
          </cell>
          <cell r="E30" t="e">
            <v>#REF!</v>
          </cell>
          <cell r="F30">
            <v>7154.2865555299995</v>
          </cell>
          <cell r="G30" t="e">
            <v>#REF!</v>
          </cell>
          <cell r="H30" t="e">
            <v>#REF!</v>
          </cell>
        </row>
        <row r="31">
          <cell r="C31" t="str">
            <v>Energía</v>
          </cell>
          <cell r="D31" t="e">
            <v>#REF!</v>
          </cell>
          <cell r="E31" t="e">
            <v>#REF!</v>
          </cell>
          <cell r="F31">
            <v>1108.0129570125139</v>
          </cell>
          <cell r="G31" t="e">
            <v>#REF!</v>
          </cell>
          <cell r="H31" t="e">
            <v>#REF!</v>
          </cell>
        </row>
        <row r="32">
          <cell r="C32" t="str">
            <v>Desarrollo Social</v>
          </cell>
          <cell r="D32" t="e">
            <v>#REF!</v>
          </cell>
          <cell r="E32" t="e">
            <v>#REF!</v>
          </cell>
          <cell r="F32">
            <v>18977.497177757978</v>
          </cell>
          <cell r="G32" t="e">
            <v>#REF!</v>
          </cell>
          <cell r="H32" t="e">
            <v>#REF!</v>
          </cell>
        </row>
        <row r="33">
          <cell r="C33" t="str">
            <v>Turismo</v>
          </cell>
          <cell r="D33" t="e">
            <v>#REF!</v>
          </cell>
          <cell r="E33" t="e">
            <v>#REF!</v>
          </cell>
          <cell r="F33">
            <v>1458.8659428499029</v>
          </cell>
          <cell r="G33" t="e">
            <v>#REF!</v>
          </cell>
          <cell r="H33" t="e">
            <v>#REF!</v>
          </cell>
        </row>
        <row r="34">
          <cell r="C34" t="str">
            <v>Contraloría y Desarrollo Administrativo</v>
          </cell>
          <cell r="D34" t="e">
            <v>#REF!</v>
          </cell>
          <cell r="E34" t="e">
            <v>#REF!</v>
          </cell>
          <cell r="F34">
            <v>1164.3537113855627</v>
          </cell>
          <cell r="G34" t="e">
            <v>#REF!</v>
          </cell>
          <cell r="H34" t="e">
            <v>#REF!</v>
          </cell>
        </row>
        <row r="35">
          <cell r="C35" t="str">
            <v>Tribunales Agrarios</v>
          </cell>
          <cell r="D35" t="e">
            <v>#REF!</v>
          </cell>
          <cell r="E35" t="e">
            <v>#REF!</v>
          </cell>
          <cell r="F35">
            <v>533.6</v>
          </cell>
          <cell r="G35" t="e">
            <v>#REF!</v>
          </cell>
          <cell r="H35" t="e">
            <v>#REF!</v>
          </cell>
        </row>
        <row r="36">
          <cell r="C36" t="str">
            <v>Tribunal Federal de Justicia Fiscal y Administrativa</v>
          </cell>
          <cell r="D36" t="e">
            <v>#REF!</v>
          </cell>
          <cell r="E36" t="e">
            <v>#REF!</v>
          </cell>
          <cell r="F36">
            <v>814.6</v>
          </cell>
          <cell r="G36" t="e">
            <v>#REF!</v>
          </cell>
          <cell r="H36" t="e">
            <v>#REF!</v>
          </cell>
        </row>
        <row r="37">
          <cell r="C37" t="str">
            <v>Seguridad Pública</v>
          </cell>
          <cell r="D37" t="e">
            <v>#REF!</v>
          </cell>
          <cell r="E37" t="e">
            <v>#REF!</v>
          </cell>
          <cell r="F37">
            <v>7067.2309259439999</v>
          </cell>
          <cell r="G37" t="e">
            <v>#REF!</v>
          </cell>
          <cell r="H37" t="e">
            <v>#REF!</v>
          </cell>
        </row>
        <row r="38">
          <cell r="C38" t="str">
            <v>Consejería Jurídica del Ejecutivo Federal</v>
          </cell>
          <cell r="D38" t="e">
            <v>#REF!</v>
          </cell>
          <cell r="E38" t="e">
            <v>#REF!</v>
          </cell>
          <cell r="F38">
            <v>66.900000000000006</v>
          </cell>
          <cell r="G38" t="e">
            <v>#REF!</v>
          </cell>
          <cell r="H38" t="e">
            <v>#REF!</v>
          </cell>
        </row>
        <row r="39">
          <cell r="C39" t="str">
            <v>Ciencia y Tecnología</v>
          </cell>
          <cell r="D39" t="e">
            <v>#REF!</v>
          </cell>
          <cell r="E39" t="e">
            <v>#REF!</v>
          </cell>
          <cell r="F39">
            <v>7935.8</v>
          </cell>
          <cell r="G39" t="e">
            <v>#REF!</v>
          </cell>
          <cell r="H39" t="e">
            <v>#REF!</v>
          </cell>
        </row>
        <row r="40">
          <cell r="C40" t="str">
            <v>Ramos Generales</v>
          </cell>
          <cell r="D40" t="e">
            <v>#REF!</v>
          </cell>
          <cell r="E40" t="e">
            <v>#REF!</v>
          </cell>
          <cell r="F40">
            <v>298100.04415900004</v>
          </cell>
          <cell r="G40" t="e">
            <v>#REF!</v>
          </cell>
          <cell r="H40" t="e">
            <v>#REF!</v>
          </cell>
        </row>
        <row r="41">
          <cell r="C41" t="str">
            <v>Aportaciones a Seguridad Social</v>
          </cell>
          <cell r="D41" t="e">
            <v>#REF!</v>
          </cell>
          <cell r="E41" t="e">
            <v>#REF!</v>
          </cell>
          <cell r="F41">
            <v>19268.400000000001</v>
          </cell>
          <cell r="G41" t="e">
            <v>#REF!</v>
          </cell>
          <cell r="H41" t="e">
            <v>#REF!</v>
          </cell>
        </row>
        <row r="42">
          <cell r="C42" t="str">
            <v>Provisiones Salariales y Económicas</v>
          </cell>
          <cell r="D42" t="e">
            <v>#REF!</v>
          </cell>
          <cell r="E42" t="e">
            <v>#REF!</v>
          </cell>
          <cell r="F42">
            <v>3297.1138869999995</v>
          </cell>
          <cell r="G42" t="e">
            <v>#REF!</v>
          </cell>
          <cell r="H42" t="e">
            <v>#REF!</v>
          </cell>
        </row>
        <row r="43">
          <cell r="C43" t="str">
            <v>Previsiones y Aportaciones para los Sistemas de Educación Básica, Normal, Tecnológica y de Adultos</v>
          </cell>
          <cell r="D43" t="e">
            <v>#REF!</v>
          </cell>
          <cell r="E43" t="e">
            <v>#REF!</v>
          </cell>
          <cell r="F43">
            <v>23915.7</v>
          </cell>
          <cell r="G43" t="e">
            <v>#REF!</v>
          </cell>
          <cell r="H43" t="e">
            <v>#REF!</v>
          </cell>
        </row>
        <row r="44">
          <cell r="C44" t="str">
            <v>Aportaciones Federales para Entidades Federativas y Municipios</v>
          </cell>
          <cell r="D44" t="e">
            <v>#REF!</v>
          </cell>
          <cell r="E44" t="e">
            <v>#REF!</v>
          </cell>
          <cell r="F44">
            <v>234618.83027200002</v>
          </cell>
          <cell r="G44" t="e">
            <v>#REF!</v>
          </cell>
          <cell r="H44" t="e">
            <v>#REF!</v>
          </cell>
        </row>
        <row r="45">
          <cell r="C45" t="str">
            <v>Programa de Apoyos para el Fortalecimiento de las Entidades Federativas (PAFEF)</v>
          </cell>
          <cell r="D45" t="e">
            <v>#REF!</v>
          </cell>
          <cell r="E45" t="e">
            <v>#REF!</v>
          </cell>
          <cell r="F45">
            <v>17000</v>
          </cell>
          <cell r="G45" t="e">
            <v>#REF!</v>
          </cell>
          <cell r="H45" t="e">
            <v>#REF!</v>
          </cell>
        </row>
        <row r="46">
          <cell r="C46" t="str">
            <v>Organismos y Empresas</v>
          </cell>
          <cell r="D46" t="e">
            <v>#REF!</v>
          </cell>
          <cell r="E46" t="e">
            <v>#REF!</v>
          </cell>
          <cell r="F46">
            <v>466195.10644309997</v>
          </cell>
          <cell r="G46" t="e">
            <v>#REF!</v>
          </cell>
          <cell r="H46" t="e">
            <v>#REF!</v>
          </cell>
        </row>
        <row r="47">
          <cell r="C47" t="str">
            <v>Petróleos Mexicanos</v>
          </cell>
          <cell r="D47" t="e">
            <v>#REF!</v>
          </cell>
          <cell r="E47" t="e">
            <v>#REF!</v>
          </cell>
          <cell r="F47">
            <v>111798.07889999999</v>
          </cell>
          <cell r="G47" t="e">
            <v>#REF!</v>
          </cell>
          <cell r="H47" t="e">
            <v>#REF!</v>
          </cell>
        </row>
        <row r="48">
          <cell r="C48" t="str">
            <v>Comisión Federal de Electricidad</v>
          </cell>
          <cell r="D48" t="e">
            <v>#REF!</v>
          </cell>
          <cell r="E48" t="e">
            <v>#REF!</v>
          </cell>
          <cell r="F48">
            <v>106825.64690000001</v>
          </cell>
          <cell r="G48" t="e">
            <v>#REF!</v>
          </cell>
          <cell r="H48" t="e">
            <v>#REF!</v>
          </cell>
        </row>
        <row r="49">
          <cell r="C49" t="str">
            <v>Luz y Fuerza del Centro</v>
          </cell>
          <cell r="D49" t="e">
            <v>#REF!</v>
          </cell>
          <cell r="E49" t="e">
            <v>#REF!</v>
          </cell>
          <cell r="F49">
            <v>20582.327143100003</v>
          </cell>
          <cell r="G49" t="e">
            <v>#REF!</v>
          </cell>
          <cell r="H49" t="e">
            <v>#REF!</v>
          </cell>
        </row>
        <row r="50">
          <cell r="C50" t="str">
            <v>Caminos y Puentes Federales de Ingresos y Servicios Conexos</v>
          </cell>
          <cell r="D50" t="e">
            <v>#REF!</v>
          </cell>
          <cell r="E50" t="e">
            <v>#REF!</v>
          </cell>
          <cell r="F50">
            <v>2533.8146999999999</v>
          </cell>
          <cell r="G50" t="e">
            <v>#REF!</v>
          </cell>
          <cell r="H50" t="e">
            <v>#REF!</v>
          </cell>
        </row>
        <row r="51">
          <cell r="C51" t="str">
            <v>Instituto Mexicano del Seguro Social</v>
          </cell>
          <cell r="D51" t="e">
            <v>#REF!</v>
          </cell>
          <cell r="E51" t="e">
            <v>#REF!</v>
          </cell>
          <cell r="F51">
            <v>168785.78159999999</v>
          </cell>
          <cell r="G51" t="e">
            <v>#REF!</v>
          </cell>
          <cell r="H51" t="e">
            <v>#REF!</v>
          </cell>
        </row>
        <row r="52">
          <cell r="C52" t="str">
            <v>Instituto de Seguridad y Servicios Sociales de los Trabajadores del Estado</v>
          </cell>
          <cell r="D52" t="e">
            <v>#REF!</v>
          </cell>
          <cell r="E52" t="e">
            <v>#REF!</v>
          </cell>
          <cell r="F52">
            <v>54580.157200000001</v>
          </cell>
          <cell r="G52" t="e">
            <v>#REF!</v>
          </cell>
          <cell r="H52" t="e">
            <v>#REF!</v>
          </cell>
        </row>
        <row r="53">
          <cell r="C53" t="str">
            <v>Lotería Nacional</v>
          </cell>
          <cell r="D53" t="e">
            <v>#REF!</v>
          </cell>
          <cell r="E53" t="e">
            <v>#REF!</v>
          </cell>
          <cell r="F53">
            <v>1089.3</v>
          </cell>
          <cell r="G53" t="e">
            <v>#REF!</v>
          </cell>
          <cell r="H53" t="e">
            <v>#REF!</v>
          </cell>
        </row>
        <row r="55">
          <cell r="C55" t="str">
            <v>Aportaciones ISSSTE - FOVISSSTE</v>
          </cell>
          <cell r="D55" t="e">
            <v>#REF!</v>
          </cell>
          <cell r="E55" t="e">
            <v>#REF!</v>
          </cell>
          <cell r="F55">
            <v>22764.7</v>
          </cell>
          <cell r="G55" t="e">
            <v>#REF!</v>
          </cell>
          <cell r="H55" t="e">
            <v>#REF!</v>
          </cell>
        </row>
        <row r="57">
          <cell r="C57" t="str">
            <v>e = estimado</v>
          </cell>
        </row>
        <row r="58">
          <cell r="C58" t="str">
            <v>a = aprobado</v>
          </cell>
        </row>
        <row r="59">
          <cell r="C59" t="str">
            <v>1_/ Para efectos de consolidación se deben excluir las aportaciones ISSSTE-FOVISSSTE.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por Partida"/>
      <sheetName val="Comparativo por Concepto"/>
      <sheetName val="Incre y Decre por Concepto"/>
      <sheetName val="cuadro dif 35 mdp"/>
      <sheetName val="Formato _1"/>
      <sheetName val="Hoja1"/>
      <sheetName val="Formato_4"/>
      <sheetName val="Hoja1 (2)"/>
      <sheetName val="Formato_6.2"/>
      <sheetName val="Formato_6.3"/>
      <sheetName val="Formato_6.4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21101</v>
          </cell>
        </row>
        <row r="6">
          <cell r="B6">
            <v>21201</v>
          </cell>
        </row>
        <row r="7">
          <cell r="B7">
            <v>21301</v>
          </cell>
        </row>
        <row r="8">
          <cell r="B8">
            <v>21401</v>
          </cell>
        </row>
        <row r="9">
          <cell r="B9">
            <v>21501</v>
          </cell>
        </row>
        <row r="10">
          <cell r="B10">
            <v>21502</v>
          </cell>
        </row>
        <row r="11">
          <cell r="B11">
            <v>21601</v>
          </cell>
        </row>
        <row r="12">
          <cell r="B12">
            <v>21701</v>
          </cell>
        </row>
        <row r="13">
          <cell r="B13">
            <v>22101</v>
          </cell>
        </row>
        <row r="14">
          <cell r="B14">
            <v>22102</v>
          </cell>
        </row>
        <row r="15">
          <cell r="B15">
            <v>22103</v>
          </cell>
        </row>
        <row r="16">
          <cell r="B16">
            <v>22104</v>
          </cell>
        </row>
        <row r="17">
          <cell r="B17">
            <v>22105</v>
          </cell>
        </row>
        <row r="18">
          <cell r="B18">
            <v>22106</v>
          </cell>
        </row>
        <row r="19">
          <cell r="B19">
            <v>22201</v>
          </cell>
        </row>
        <row r="20">
          <cell r="B20">
            <v>22301</v>
          </cell>
        </row>
        <row r="21">
          <cell r="B21">
            <v>23101</v>
          </cell>
        </row>
        <row r="22">
          <cell r="B22">
            <v>23201</v>
          </cell>
        </row>
        <row r="23">
          <cell r="B23">
            <v>23301</v>
          </cell>
        </row>
        <row r="24">
          <cell r="B24">
            <v>23401</v>
          </cell>
        </row>
        <row r="25">
          <cell r="B25">
            <v>23501</v>
          </cell>
        </row>
        <row r="26">
          <cell r="B26">
            <v>23601</v>
          </cell>
        </row>
        <row r="27">
          <cell r="B27">
            <v>23701</v>
          </cell>
        </row>
        <row r="28">
          <cell r="B28">
            <v>23801</v>
          </cell>
        </row>
        <row r="29">
          <cell r="B29">
            <v>23901</v>
          </cell>
        </row>
        <row r="30">
          <cell r="B30">
            <v>23902</v>
          </cell>
        </row>
        <row r="31">
          <cell r="B31">
            <v>24101</v>
          </cell>
        </row>
        <row r="32">
          <cell r="B32">
            <v>24201</v>
          </cell>
        </row>
        <row r="33">
          <cell r="B33">
            <v>24301</v>
          </cell>
        </row>
        <row r="34">
          <cell r="B34">
            <v>24401</v>
          </cell>
        </row>
        <row r="35">
          <cell r="B35">
            <v>24501</v>
          </cell>
        </row>
        <row r="36">
          <cell r="B36">
            <v>24601</v>
          </cell>
        </row>
        <row r="37">
          <cell r="B37">
            <v>24701</v>
          </cell>
        </row>
        <row r="38">
          <cell r="B38">
            <v>24801</v>
          </cell>
        </row>
        <row r="39">
          <cell r="B39">
            <v>24901</v>
          </cell>
        </row>
        <row r="40">
          <cell r="B40">
            <v>25101</v>
          </cell>
        </row>
        <row r="41">
          <cell r="B41">
            <v>25201</v>
          </cell>
        </row>
        <row r="42">
          <cell r="B42">
            <v>25301</v>
          </cell>
        </row>
        <row r="43">
          <cell r="B43">
            <v>25401</v>
          </cell>
        </row>
        <row r="44">
          <cell r="B44">
            <v>25501</v>
          </cell>
        </row>
        <row r="45">
          <cell r="B45">
            <v>25901</v>
          </cell>
        </row>
        <row r="46">
          <cell r="B46">
            <v>26101</v>
          </cell>
        </row>
        <row r="47">
          <cell r="B47">
            <v>26102</v>
          </cell>
        </row>
        <row r="48">
          <cell r="B48">
            <v>26103</v>
          </cell>
        </row>
        <row r="49">
          <cell r="B49">
            <v>26104</v>
          </cell>
        </row>
        <row r="50">
          <cell r="B50">
            <v>26105</v>
          </cell>
        </row>
        <row r="51">
          <cell r="B51">
            <v>26106</v>
          </cell>
        </row>
        <row r="52">
          <cell r="B52">
            <v>26107</v>
          </cell>
        </row>
        <row r="53">
          <cell r="B53">
            <v>26108</v>
          </cell>
        </row>
        <row r="54">
          <cell r="B54">
            <v>27101</v>
          </cell>
        </row>
        <row r="55">
          <cell r="B55">
            <v>27201</v>
          </cell>
        </row>
        <row r="56">
          <cell r="B56">
            <v>27301</v>
          </cell>
        </row>
        <row r="57">
          <cell r="B57">
            <v>27401</v>
          </cell>
        </row>
        <row r="58">
          <cell r="B58">
            <v>27501</v>
          </cell>
        </row>
        <row r="59">
          <cell r="B59">
            <v>28101</v>
          </cell>
        </row>
        <row r="60">
          <cell r="B60">
            <v>28201</v>
          </cell>
        </row>
        <row r="61">
          <cell r="B61">
            <v>28301</v>
          </cell>
        </row>
        <row r="62">
          <cell r="B62">
            <v>29101</v>
          </cell>
        </row>
        <row r="63">
          <cell r="B63">
            <v>29201</v>
          </cell>
        </row>
        <row r="64">
          <cell r="B64">
            <v>29301</v>
          </cell>
        </row>
        <row r="65">
          <cell r="B65">
            <v>29401</v>
          </cell>
        </row>
        <row r="66">
          <cell r="B66">
            <v>29501</v>
          </cell>
        </row>
        <row r="67">
          <cell r="B67">
            <v>29601</v>
          </cell>
        </row>
        <row r="68">
          <cell r="B68">
            <v>29701</v>
          </cell>
        </row>
        <row r="69">
          <cell r="B69">
            <v>29801</v>
          </cell>
        </row>
        <row r="70">
          <cell r="B70">
            <v>29901</v>
          </cell>
        </row>
        <row r="71">
          <cell r="B71">
            <v>31101</v>
          </cell>
        </row>
        <row r="72">
          <cell r="B72">
            <v>31201</v>
          </cell>
        </row>
        <row r="73">
          <cell r="B73">
            <v>31301</v>
          </cell>
        </row>
        <row r="74">
          <cell r="B74">
            <v>31401</v>
          </cell>
        </row>
        <row r="75">
          <cell r="B75">
            <v>31501</v>
          </cell>
        </row>
        <row r="76">
          <cell r="B76">
            <v>31601</v>
          </cell>
        </row>
        <row r="77">
          <cell r="B77">
            <v>31602</v>
          </cell>
        </row>
        <row r="78">
          <cell r="B78">
            <v>31603</v>
          </cell>
        </row>
        <row r="79">
          <cell r="B79">
            <v>31701</v>
          </cell>
        </row>
        <row r="80">
          <cell r="B80">
            <v>31801</v>
          </cell>
        </row>
        <row r="81">
          <cell r="B81">
            <v>31802</v>
          </cell>
        </row>
        <row r="82">
          <cell r="B82">
            <v>31901</v>
          </cell>
        </row>
        <row r="83">
          <cell r="B83">
            <v>31902</v>
          </cell>
        </row>
        <row r="84">
          <cell r="B84">
            <v>31903</v>
          </cell>
        </row>
        <row r="85">
          <cell r="B85">
            <v>31904</v>
          </cell>
        </row>
        <row r="86">
          <cell r="B86">
            <v>32101</v>
          </cell>
        </row>
        <row r="87">
          <cell r="B87">
            <v>32201</v>
          </cell>
        </row>
        <row r="88">
          <cell r="B88">
            <v>32301</v>
          </cell>
        </row>
        <row r="89">
          <cell r="B89">
            <v>32302</v>
          </cell>
        </row>
        <row r="90">
          <cell r="B90">
            <v>32303</v>
          </cell>
        </row>
        <row r="91">
          <cell r="B91">
            <v>32401</v>
          </cell>
        </row>
        <row r="92">
          <cell r="B92">
            <v>32501</v>
          </cell>
        </row>
        <row r="93">
          <cell r="B93">
            <v>32502</v>
          </cell>
        </row>
        <row r="94">
          <cell r="B94">
            <v>32503</v>
          </cell>
        </row>
        <row r="95">
          <cell r="B95">
            <v>32504</v>
          </cell>
        </row>
        <row r="96">
          <cell r="B96">
            <v>32505</v>
          </cell>
        </row>
        <row r="97">
          <cell r="B97">
            <v>32601</v>
          </cell>
        </row>
        <row r="98">
          <cell r="B98">
            <v>32701</v>
          </cell>
        </row>
        <row r="99">
          <cell r="B99">
            <v>32901</v>
          </cell>
        </row>
        <row r="100">
          <cell r="B100">
            <v>32902</v>
          </cell>
        </row>
        <row r="101">
          <cell r="B101">
            <v>32903</v>
          </cell>
        </row>
        <row r="102">
          <cell r="B102">
            <v>33101</v>
          </cell>
        </row>
        <row r="103">
          <cell r="B103">
            <v>33102</v>
          </cell>
        </row>
        <row r="104">
          <cell r="B104">
            <v>33103</v>
          </cell>
        </row>
        <row r="105">
          <cell r="B105">
            <v>33104</v>
          </cell>
        </row>
        <row r="106">
          <cell r="B106">
            <v>33105</v>
          </cell>
        </row>
        <row r="107">
          <cell r="B107">
            <v>33301</v>
          </cell>
        </row>
        <row r="108">
          <cell r="B108">
            <v>33302</v>
          </cell>
        </row>
        <row r="109">
          <cell r="B109">
            <v>33303</v>
          </cell>
        </row>
        <row r="110">
          <cell r="B110">
            <v>33304</v>
          </cell>
        </row>
        <row r="111">
          <cell r="B111">
            <v>33401</v>
          </cell>
        </row>
        <row r="112">
          <cell r="B112">
            <v>33501</v>
          </cell>
        </row>
        <row r="113">
          <cell r="B113">
            <v>33601</v>
          </cell>
        </row>
        <row r="114">
          <cell r="B114">
            <v>33602</v>
          </cell>
        </row>
        <row r="115">
          <cell r="B115">
            <v>33603</v>
          </cell>
        </row>
        <row r="116">
          <cell r="B116">
            <v>33604</v>
          </cell>
        </row>
        <row r="117">
          <cell r="B117">
            <v>33605</v>
          </cell>
        </row>
        <row r="118">
          <cell r="B118">
            <v>33606</v>
          </cell>
        </row>
        <row r="119">
          <cell r="B119">
            <v>33701</v>
          </cell>
        </row>
        <row r="120">
          <cell r="B120">
            <v>33702</v>
          </cell>
        </row>
        <row r="121">
          <cell r="B121">
            <v>33801</v>
          </cell>
        </row>
        <row r="122">
          <cell r="B122">
            <v>33901</v>
          </cell>
        </row>
        <row r="123">
          <cell r="B123">
            <v>33902</v>
          </cell>
        </row>
        <row r="124">
          <cell r="B124">
            <v>33903</v>
          </cell>
        </row>
        <row r="125">
          <cell r="B125">
            <v>34101</v>
          </cell>
        </row>
        <row r="126">
          <cell r="B126">
            <v>34301</v>
          </cell>
        </row>
        <row r="127">
          <cell r="B127">
            <v>34401</v>
          </cell>
        </row>
        <row r="128">
          <cell r="B128">
            <v>34501</v>
          </cell>
        </row>
        <row r="129">
          <cell r="B129">
            <v>34601</v>
          </cell>
        </row>
        <row r="130">
          <cell r="B130">
            <v>34701</v>
          </cell>
        </row>
        <row r="131">
          <cell r="B131">
            <v>34801</v>
          </cell>
        </row>
        <row r="132">
          <cell r="B132">
            <v>35101</v>
          </cell>
        </row>
        <row r="133">
          <cell r="B133">
            <v>35102</v>
          </cell>
        </row>
        <row r="134">
          <cell r="B134">
            <v>35201</v>
          </cell>
        </row>
        <row r="135">
          <cell r="B135">
            <v>35301</v>
          </cell>
        </row>
        <row r="136">
          <cell r="B136">
            <v>35401</v>
          </cell>
        </row>
        <row r="137">
          <cell r="B137">
            <v>35501</v>
          </cell>
        </row>
        <row r="138">
          <cell r="B138">
            <v>35601</v>
          </cell>
        </row>
        <row r="139">
          <cell r="B139">
            <v>35701</v>
          </cell>
        </row>
        <row r="140">
          <cell r="B140">
            <v>35702</v>
          </cell>
        </row>
        <row r="141">
          <cell r="B141">
            <v>35801</v>
          </cell>
        </row>
        <row r="142">
          <cell r="B142">
            <v>35901</v>
          </cell>
        </row>
        <row r="143">
          <cell r="B143">
            <v>36101</v>
          </cell>
        </row>
        <row r="144">
          <cell r="B144">
            <v>36201</v>
          </cell>
        </row>
        <row r="145">
          <cell r="B145">
            <v>36901</v>
          </cell>
        </row>
        <row r="146">
          <cell r="B146">
            <v>37101</v>
          </cell>
        </row>
        <row r="147">
          <cell r="B147">
            <v>37102</v>
          </cell>
        </row>
        <row r="148">
          <cell r="B148">
            <v>37103</v>
          </cell>
        </row>
        <row r="149">
          <cell r="B149">
            <v>37104</v>
          </cell>
        </row>
        <row r="150">
          <cell r="B150">
            <v>37105</v>
          </cell>
        </row>
        <row r="151">
          <cell r="B151">
            <v>37106</v>
          </cell>
        </row>
        <row r="152">
          <cell r="B152">
            <v>37201</v>
          </cell>
        </row>
        <row r="153">
          <cell r="B153">
            <v>37202</v>
          </cell>
        </row>
        <row r="154">
          <cell r="B154">
            <v>37203</v>
          </cell>
        </row>
        <row r="155">
          <cell r="B155">
            <v>37204</v>
          </cell>
        </row>
        <row r="156">
          <cell r="B156">
            <v>37205</v>
          </cell>
        </row>
        <row r="157">
          <cell r="B157">
            <v>37206</v>
          </cell>
        </row>
        <row r="158">
          <cell r="B158">
            <v>37207</v>
          </cell>
        </row>
        <row r="159">
          <cell r="B159">
            <v>37301</v>
          </cell>
        </row>
        <row r="160">
          <cell r="B160">
            <v>37302</v>
          </cell>
        </row>
        <row r="161">
          <cell r="B161">
            <v>37303</v>
          </cell>
        </row>
        <row r="162">
          <cell r="B162">
            <v>37304</v>
          </cell>
        </row>
        <row r="163">
          <cell r="B163">
            <v>37501</v>
          </cell>
        </row>
        <row r="164">
          <cell r="B164">
            <v>37502</v>
          </cell>
        </row>
        <row r="165">
          <cell r="B165">
            <v>37503</v>
          </cell>
        </row>
        <row r="166">
          <cell r="B166">
            <v>37504</v>
          </cell>
        </row>
        <row r="167">
          <cell r="B167">
            <v>37601</v>
          </cell>
        </row>
        <row r="168">
          <cell r="B168">
            <v>37602</v>
          </cell>
        </row>
        <row r="169">
          <cell r="B169">
            <v>37701</v>
          </cell>
        </row>
        <row r="170">
          <cell r="B170">
            <v>37801</v>
          </cell>
        </row>
        <row r="171">
          <cell r="B171">
            <v>37802</v>
          </cell>
        </row>
        <row r="172">
          <cell r="B172">
            <v>37901</v>
          </cell>
        </row>
        <row r="173">
          <cell r="B173">
            <v>38101</v>
          </cell>
        </row>
        <row r="174">
          <cell r="B174">
            <v>38102</v>
          </cell>
        </row>
        <row r="175">
          <cell r="B175">
            <v>38103</v>
          </cell>
        </row>
        <row r="176">
          <cell r="B176">
            <v>38201</v>
          </cell>
        </row>
        <row r="177">
          <cell r="B177">
            <v>38301</v>
          </cell>
        </row>
        <row r="178">
          <cell r="B178">
            <v>38401</v>
          </cell>
        </row>
        <row r="179">
          <cell r="B179">
            <v>38501</v>
          </cell>
        </row>
        <row r="180">
          <cell r="B180">
            <v>39101</v>
          </cell>
        </row>
        <row r="181">
          <cell r="B181">
            <v>39201</v>
          </cell>
        </row>
        <row r="182">
          <cell r="B182">
            <v>39202</v>
          </cell>
        </row>
        <row r="183">
          <cell r="B183">
            <v>39301</v>
          </cell>
        </row>
        <row r="184">
          <cell r="B184">
            <v>39401</v>
          </cell>
        </row>
        <row r="185">
          <cell r="B185">
            <v>39402</v>
          </cell>
        </row>
        <row r="186">
          <cell r="B186">
            <v>39403</v>
          </cell>
        </row>
        <row r="187">
          <cell r="B187">
            <v>39501</v>
          </cell>
        </row>
        <row r="188">
          <cell r="B188">
            <v>39601</v>
          </cell>
        </row>
        <row r="189">
          <cell r="B189">
            <v>39602</v>
          </cell>
        </row>
        <row r="190">
          <cell r="B190">
            <v>39701</v>
          </cell>
        </row>
        <row r="191">
          <cell r="B191">
            <v>39801</v>
          </cell>
        </row>
        <row r="192">
          <cell r="B192">
            <v>39901</v>
          </cell>
        </row>
        <row r="193">
          <cell r="B193">
            <v>39902</v>
          </cell>
        </row>
        <row r="194">
          <cell r="B194">
            <v>39904</v>
          </cell>
        </row>
        <row r="195">
          <cell r="B195">
            <v>39905</v>
          </cell>
        </row>
        <row r="196">
          <cell r="B196">
            <v>39906</v>
          </cell>
        </row>
        <row r="197">
          <cell r="B197">
            <v>39907</v>
          </cell>
        </row>
        <row r="198">
          <cell r="B198">
            <v>39908</v>
          </cell>
        </row>
        <row r="199">
          <cell r="B199">
            <v>39909</v>
          </cell>
        </row>
        <row r="200">
          <cell r="B200">
            <v>39910</v>
          </cell>
        </row>
        <row r="201">
          <cell r="B201">
            <v>41501</v>
          </cell>
        </row>
        <row r="202">
          <cell r="B202">
            <v>41601</v>
          </cell>
        </row>
        <row r="203">
          <cell r="B203">
            <v>43101</v>
          </cell>
        </row>
        <row r="204">
          <cell r="B204">
            <v>43201</v>
          </cell>
        </row>
        <row r="205">
          <cell r="B205">
            <v>43301</v>
          </cell>
        </row>
        <row r="206">
          <cell r="B206">
            <v>43401</v>
          </cell>
        </row>
        <row r="207">
          <cell r="B207">
            <v>43501</v>
          </cell>
        </row>
        <row r="208">
          <cell r="B208">
            <v>43601</v>
          </cell>
        </row>
        <row r="209">
          <cell r="B209">
            <v>43701</v>
          </cell>
        </row>
        <row r="210">
          <cell r="B210">
            <v>43801</v>
          </cell>
        </row>
        <row r="211">
          <cell r="B211">
            <v>43901</v>
          </cell>
        </row>
        <row r="212">
          <cell r="B212">
            <v>43902</v>
          </cell>
        </row>
        <row r="213">
          <cell r="B213">
            <v>44101</v>
          </cell>
        </row>
        <row r="214">
          <cell r="B214">
            <v>44102</v>
          </cell>
        </row>
        <row r="215">
          <cell r="B215">
            <v>44103</v>
          </cell>
        </row>
        <row r="216">
          <cell r="B216">
            <v>44104</v>
          </cell>
        </row>
        <row r="217">
          <cell r="B217">
            <v>44105</v>
          </cell>
        </row>
        <row r="218">
          <cell r="B218">
            <v>44106</v>
          </cell>
        </row>
        <row r="219">
          <cell r="B219">
            <v>44401</v>
          </cell>
        </row>
        <row r="220">
          <cell r="B220">
            <v>44402</v>
          </cell>
        </row>
        <row r="221">
          <cell r="B221">
            <v>44801</v>
          </cell>
        </row>
        <row r="222">
          <cell r="B222">
            <v>45201</v>
          </cell>
        </row>
        <row r="223">
          <cell r="B223">
            <v>45202</v>
          </cell>
        </row>
        <row r="224">
          <cell r="B224">
            <v>45203</v>
          </cell>
        </row>
        <row r="225">
          <cell r="B225">
            <v>45901</v>
          </cell>
        </row>
        <row r="226">
          <cell r="B226">
            <v>45902</v>
          </cell>
        </row>
        <row r="227">
          <cell r="B227">
            <v>46101</v>
          </cell>
        </row>
        <row r="228">
          <cell r="B228">
            <v>46102</v>
          </cell>
        </row>
        <row r="229">
          <cell r="B229">
            <v>47101</v>
          </cell>
        </row>
        <row r="230">
          <cell r="B230">
            <v>47102</v>
          </cell>
        </row>
        <row r="231">
          <cell r="B231">
            <v>48101</v>
          </cell>
        </row>
        <row r="232">
          <cell r="B232">
            <v>48201</v>
          </cell>
        </row>
        <row r="233">
          <cell r="B233">
            <v>48301</v>
          </cell>
        </row>
        <row r="234">
          <cell r="B234">
            <v>48401</v>
          </cell>
        </row>
        <row r="235">
          <cell r="B235">
            <v>48501</v>
          </cell>
        </row>
        <row r="236">
          <cell r="B236">
            <v>49201</v>
          </cell>
        </row>
        <row r="237">
          <cell r="B237">
            <v>49202</v>
          </cell>
        </row>
        <row r="269">
          <cell r="B269">
            <v>21101</v>
          </cell>
        </row>
        <row r="270">
          <cell r="B270">
            <v>21201</v>
          </cell>
        </row>
        <row r="271">
          <cell r="B271">
            <v>21301</v>
          </cell>
        </row>
        <row r="272">
          <cell r="B272">
            <v>21401</v>
          </cell>
        </row>
        <row r="273">
          <cell r="B273">
            <v>21501</v>
          </cell>
        </row>
        <row r="274">
          <cell r="B274">
            <v>21502</v>
          </cell>
        </row>
        <row r="275">
          <cell r="B275">
            <v>21601</v>
          </cell>
        </row>
        <row r="276">
          <cell r="B276">
            <v>21701</v>
          </cell>
        </row>
        <row r="277">
          <cell r="B277">
            <v>22101</v>
          </cell>
        </row>
        <row r="278">
          <cell r="B278">
            <v>22102</v>
          </cell>
        </row>
        <row r="279">
          <cell r="B279">
            <v>22103</v>
          </cell>
        </row>
        <row r="280">
          <cell r="B280">
            <v>22104</v>
          </cell>
        </row>
        <row r="281">
          <cell r="B281">
            <v>22105</v>
          </cell>
        </row>
        <row r="282">
          <cell r="B282">
            <v>22106</v>
          </cell>
        </row>
        <row r="283">
          <cell r="B283">
            <v>22201</v>
          </cell>
        </row>
        <row r="284">
          <cell r="B284">
            <v>22301</v>
          </cell>
        </row>
        <row r="285">
          <cell r="B285">
            <v>23101</v>
          </cell>
        </row>
        <row r="286">
          <cell r="B286">
            <v>23201</v>
          </cell>
        </row>
        <row r="287">
          <cell r="B287">
            <v>23301</v>
          </cell>
        </row>
        <row r="288">
          <cell r="B288">
            <v>23401</v>
          </cell>
        </row>
        <row r="289">
          <cell r="B289">
            <v>23501</v>
          </cell>
        </row>
        <row r="290">
          <cell r="B290">
            <v>23601</v>
          </cell>
        </row>
        <row r="291">
          <cell r="B291">
            <v>23701</v>
          </cell>
        </row>
        <row r="292">
          <cell r="B292">
            <v>23801</v>
          </cell>
        </row>
        <row r="293">
          <cell r="B293">
            <v>23901</v>
          </cell>
        </row>
        <row r="294">
          <cell r="B294">
            <v>23902</v>
          </cell>
        </row>
        <row r="295">
          <cell r="B295">
            <v>24101</v>
          </cell>
        </row>
        <row r="296">
          <cell r="B296">
            <v>24201</v>
          </cell>
        </row>
        <row r="297">
          <cell r="B297">
            <v>24301</v>
          </cell>
        </row>
        <row r="298">
          <cell r="B298">
            <v>24401</v>
          </cell>
        </row>
        <row r="299">
          <cell r="B299">
            <v>24501</v>
          </cell>
        </row>
        <row r="300">
          <cell r="B300">
            <v>24601</v>
          </cell>
        </row>
        <row r="301">
          <cell r="B301">
            <v>24701</v>
          </cell>
        </row>
        <row r="302">
          <cell r="B302">
            <v>24801</v>
          </cell>
        </row>
        <row r="303">
          <cell r="B303">
            <v>24901</v>
          </cell>
        </row>
        <row r="304">
          <cell r="B304">
            <v>25101</v>
          </cell>
        </row>
        <row r="305">
          <cell r="B305">
            <v>25201</v>
          </cell>
        </row>
        <row r="306">
          <cell r="B306">
            <v>25301</v>
          </cell>
        </row>
        <row r="307">
          <cell r="B307">
            <v>25401</v>
          </cell>
        </row>
        <row r="308">
          <cell r="B308">
            <v>25501</v>
          </cell>
        </row>
        <row r="309">
          <cell r="B309">
            <v>25901</v>
          </cell>
        </row>
        <row r="310">
          <cell r="B310">
            <v>26101</v>
          </cell>
        </row>
        <row r="311">
          <cell r="B311">
            <v>26102</v>
          </cell>
        </row>
        <row r="312">
          <cell r="B312">
            <v>26103</v>
          </cell>
        </row>
        <row r="313">
          <cell r="B313">
            <v>26104</v>
          </cell>
        </row>
        <row r="314">
          <cell r="B314">
            <v>26105</v>
          </cell>
        </row>
        <row r="315">
          <cell r="B315">
            <v>26106</v>
          </cell>
        </row>
        <row r="316">
          <cell r="B316">
            <v>26107</v>
          </cell>
        </row>
        <row r="317">
          <cell r="B317">
            <v>26108</v>
          </cell>
        </row>
        <row r="318">
          <cell r="B318">
            <v>27101</v>
          </cell>
        </row>
        <row r="319">
          <cell r="B319">
            <v>27201</v>
          </cell>
        </row>
        <row r="320">
          <cell r="B320">
            <v>27301</v>
          </cell>
        </row>
        <row r="321">
          <cell r="B321">
            <v>27401</v>
          </cell>
        </row>
        <row r="322">
          <cell r="B322">
            <v>27501</v>
          </cell>
        </row>
        <row r="323">
          <cell r="B323">
            <v>28101</v>
          </cell>
        </row>
        <row r="324">
          <cell r="B324">
            <v>28201</v>
          </cell>
        </row>
        <row r="325">
          <cell r="B325">
            <v>28301</v>
          </cell>
        </row>
        <row r="326">
          <cell r="B326">
            <v>29101</v>
          </cell>
        </row>
        <row r="327">
          <cell r="B327">
            <v>29201</v>
          </cell>
        </row>
        <row r="328">
          <cell r="B328">
            <v>29301</v>
          </cell>
        </row>
        <row r="329">
          <cell r="B329">
            <v>29401</v>
          </cell>
        </row>
        <row r="330">
          <cell r="B330">
            <v>29501</v>
          </cell>
        </row>
        <row r="331">
          <cell r="B331">
            <v>29601</v>
          </cell>
        </row>
        <row r="332">
          <cell r="B332">
            <v>29701</v>
          </cell>
        </row>
        <row r="333">
          <cell r="B333">
            <v>29801</v>
          </cell>
        </row>
        <row r="334">
          <cell r="B334">
            <v>29901</v>
          </cell>
        </row>
        <row r="335">
          <cell r="B335">
            <v>31101</v>
          </cell>
        </row>
        <row r="336">
          <cell r="B336">
            <v>31201</v>
          </cell>
        </row>
        <row r="337">
          <cell r="B337">
            <v>31301</v>
          </cell>
        </row>
        <row r="338">
          <cell r="B338">
            <v>31401</v>
          </cell>
        </row>
        <row r="339">
          <cell r="B339">
            <v>31501</v>
          </cell>
        </row>
        <row r="340">
          <cell r="B340">
            <v>31601</v>
          </cell>
        </row>
        <row r="341">
          <cell r="B341">
            <v>31602</v>
          </cell>
        </row>
        <row r="342">
          <cell r="B342">
            <v>31603</v>
          </cell>
        </row>
        <row r="343">
          <cell r="B343">
            <v>31701</v>
          </cell>
        </row>
        <row r="344">
          <cell r="B344">
            <v>31801</v>
          </cell>
        </row>
        <row r="345">
          <cell r="B345">
            <v>31802</v>
          </cell>
        </row>
        <row r="346">
          <cell r="B346">
            <v>31901</v>
          </cell>
        </row>
        <row r="347">
          <cell r="B347">
            <v>31902</v>
          </cell>
        </row>
        <row r="348">
          <cell r="B348">
            <v>31903</v>
          </cell>
        </row>
        <row r="349">
          <cell r="B349">
            <v>31904</v>
          </cell>
        </row>
        <row r="350">
          <cell r="B350">
            <v>32101</v>
          </cell>
        </row>
        <row r="351">
          <cell r="B351">
            <v>32201</v>
          </cell>
        </row>
        <row r="352">
          <cell r="B352">
            <v>32301</v>
          </cell>
        </row>
        <row r="353">
          <cell r="B353">
            <v>32302</v>
          </cell>
        </row>
        <row r="354">
          <cell r="B354">
            <v>32303</v>
          </cell>
        </row>
        <row r="355">
          <cell r="B355">
            <v>32401</v>
          </cell>
        </row>
        <row r="356">
          <cell r="B356">
            <v>32501</v>
          </cell>
        </row>
        <row r="357">
          <cell r="B357">
            <v>32502</v>
          </cell>
        </row>
        <row r="358">
          <cell r="B358">
            <v>32503</v>
          </cell>
        </row>
        <row r="359">
          <cell r="B359">
            <v>32504</v>
          </cell>
        </row>
        <row r="360">
          <cell r="B360">
            <v>32505</v>
          </cell>
        </row>
        <row r="361">
          <cell r="B361">
            <v>32601</v>
          </cell>
        </row>
        <row r="362">
          <cell r="B362">
            <v>32701</v>
          </cell>
        </row>
        <row r="363">
          <cell r="B363">
            <v>32901</v>
          </cell>
        </row>
        <row r="364">
          <cell r="B364">
            <v>32902</v>
          </cell>
        </row>
        <row r="365">
          <cell r="B365">
            <v>32903</v>
          </cell>
        </row>
        <row r="366">
          <cell r="B366">
            <v>33101</v>
          </cell>
        </row>
        <row r="367">
          <cell r="B367">
            <v>33102</v>
          </cell>
        </row>
        <row r="368">
          <cell r="B368">
            <v>33103</v>
          </cell>
        </row>
        <row r="369">
          <cell r="B369">
            <v>33104</v>
          </cell>
        </row>
        <row r="370">
          <cell r="B370">
            <v>33105</v>
          </cell>
        </row>
        <row r="371">
          <cell r="B371">
            <v>33301</v>
          </cell>
        </row>
        <row r="372">
          <cell r="B372">
            <v>33302</v>
          </cell>
        </row>
        <row r="373">
          <cell r="B373">
            <v>33303</v>
          </cell>
        </row>
        <row r="374">
          <cell r="B374">
            <v>33304</v>
          </cell>
        </row>
        <row r="375">
          <cell r="B375">
            <v>33401</v>
          </cell>
        </row>
        <row r="376">
          <cell r="B376">
            <v>33501</v>
          </cell>
        </row>
        <row r="377">
          <cell r="B377">
            <v>33601</v>
          </cell>
        </row>
        <row r="378">
          <cell r="B378">
            <v>33602</v>
          </cell>
        </row>
        <row r="379">
          <cell r="B379">
            <v>33603</v>
          </cell>
        </row>
        <row r="380">
          <cell r="B380">
            <v>33604</v>
          </cell>
        </row>
        <row r="381">
          <cell r="B381">
            <v>33605</v>
          </cell>
        </row>
        <row r="382">
          <cell r="B382">
            <v>33606</v>
          </cell>
        </row>
        <row r="383">
          <cell r="B383">
            <v>33701</v>
          </cell>
        </row>
        <row r="384">
          <cell r="B384">
            <v>33702</v>
          </cell>
        </row>
        <row r="385">
          <cell r="B385">
            <v>33801</v>
          </cell>
        </row>
        <row r="386">
          <cell r="B386">
            <v>33901</v>
          </cell>
        </row>
        <row r="387">
          <cell r="B387">
            <v>33902</v>
          </cell>
        </row>
        <row r="388">
          <cell r="B388">
            <v>33903</v>
          </cell>
        </row>
        <row r="389">
          <cell r="B389">
            <v>34101</v>
          </cell>
        </row>
        <row r="390">
          <cell r="B390">
            <v>34301</v>
          </cell>
        </row>
        <row r="391">
          <cell r="B391">
            <v>34401</v>
          </cell>
        </row>
        <row r="392">
          <cell r="B392">
            <v>34501</v>
          </cell>
        </row>
        <row r="393">
          <cell r="B393">
            <v>34601</v>
          </cell>
        </row>
        <row r="394">
          <cell r="B394">
            <v>34701</v>
          </cell>
        </row>
        <row r="395">
          <cell r="B395">
            <v>34801</v>
          </cell>
        </row>
        <row r="396">
          <cell r="B396">
            <v>35101</v>
          </cell>
        </row>
        <row r="397">
          <cell r="B397">
            <v>35102</v>
          </cell>
        </row>
        <row r="398">
          <cell r="B398">
            <v>35201</v>
          </cell>
        </row>
        <row r="399">
          <cell r="B399">
            <v>35301</v>
          </cell>
        </row>
        <row r="400">
          <cell r="B400">
            <v>35401</v>
          </cell>
        </row>
        <row r="401">
          <cell r="B401">
            <v>35501</v>
          </cell>
        </row>
        <row r="402">
          <cell r="B402">
            <v>35601</v>
          </cell>
        </row>
        <row r="403">
          <cell r="B403">
            <v>35701</v>
          </cell>
        </row>
        <row r="404">
          <cell r="B404">
            <v>35702</v>
          </cell>
        </row>
        <row r="405">
          <cell r="B405">
            <v>35801</v>
          </cell>
        </row>
        <row r="406">
          <cell r="B406">
            <v>35901</v>
          </cell>
        </row>
        <row r="407">
          <cell r="B407">
            <v>36101</v>
          </cell>
        </row>
        <row r="408">
          <cell r="B408">
            <v>36201</v>
          </cell>
        </row>
        <row r="409">
          <cell r="B409">
            <v>36901</v>
          </cell>
        </row>
        <row r="410">
          <cell r="B410">
            <v>37101</v>
          </cell>
        </row>
        <row r="411">
          <cell r="B411">
            <v>37102</v>
          </cell>
        </row>
        <row r="412">
          <cell r="B412">
            <v>37103</v>
          </cell>
        </row>
        <row r="413">
          <cell r="B413">
            <v>37104</v>
          </cell>
        </row>
        <row r="414">
          <cell r="B414">
            <v>37105</v>
          </cell>
        </row>
        <row r="415">
          <cell r="B415">
            <v>37106</v>
          </cell>
        </row>
        <row r="416">
          <cell r="B416">
            <v>37201</v>
          </cell>
        </row>
        <row r="417">
          <cell r="B417">
            <v>37202</v>
          </cell>
        </row>
        <row r="418">
          <cell r="B418">
            <v>37203</v>
          </cell>
        </row>
        <row r="419">
          <cell r="B419">
            <v>37204</v>
          </cell>
        </row>
        <row r="420">
          <cell r="B420">
            <v>37205</v>
          </cell>
        </row>
        <row r="421">
          <cell r="B421">
            <v>37206</v>
          </cell>
        </row>
        <row r="422">
          <cell r="B422">
            <v>37207</v>
          </cell>
        </row>
        <row r="423">
          <cell r="B423">
            <v>37301</v>
          </cell>
        </row>
        <row r="424">
          <cell r="B424">
            <v>37302</v>
          </cell>
        </row>
        <row r="425">
          <cell r="B425">
            <v>37303</v>
          </cell>
        </row>
        <row r="426">
          <cell r="B426">
            <v>37304</v>
          </cell>
        </row>
        <row r="427">
          <cell r="B427">
            <v>37501</v>
          </cell>
        </row>
        <row r="428">
          <cell r="B428">
            <v>37502</v>
          </cell>
        </row>
        <row r="429">
          <cell r="B429">
            <v>37503</v>
          </cell>
        </row>
        <row r="430">
          <cell r="B430">
            <v>37504</v>
          </cell>
        </row>
        <row r="431">
          <cell r="B431">
            <v>37601</v>
          </cell>
        </row>
        <row r="432">
          <cell r="B432">
            <v>37602</v>
          </cell>
        </row>
        <row r="433">
          <cell r="B433">
            <v>37701</v>
          </cell>
        </row>
        <row r="434">
          <cell r="B434">
            <v>37801</v>
          </cell>
        </row>
        <row r="435">
          <cell r="B435">
            <v>37802</v>
          </cell>
        </row>
        <row r="436">
          <cell r="B436">
            <v>37901</v>
          </cell>
        </row>
        <row r="437">
          <cell r="B437">
            <v>38101</v>
          </cell>
        </row>
        <row r="438">
          <cell r="B438">
            <v>38102</v>
          </cell>
        </row>
        <row r="439">
          <cell r="B439">
            <v>38103</v>
          </cell>
        </row>
        <row r="440">
          <cell r="B440">
            <v>38201</v>
          </cell>
        </row>
        <row r="441">
          <cell r="B441">
            <v>38301</v>
          </cell>
        </row>
        <row r="442">
          <cell r="B442">
            <v>38401</v>
          </cell>
        </row>
        <row r="443">
          <cell r="B443">
            <v>38501</v>
          </cell>
        </row>
        <row r="444">
          <cell r="B444">
            <v>39101</v>
          </cell>
        </row>
        <row r="445">
          <cell r="B445">
            <v>39201</v>
          </cell>
        </row>
        <row r="446">
          <cell r="B446">
            <v>39202</v>
          </cell>
        </row>
        <row r="447">
          <cell r="B447">
            <v>39301</v>
          </cell>
        </row>
        <row r="448">
          <cell r="B448">
            <v>39401</v>
          </cell>
        </row>
        <row r="449">
          <cell r="B449">
            <v>39402</v>
          </cell>
        </row>
        <row r="450">
          <cell r="B450">
            <v>39403</v>
          </cell>
        </row>
        <row r="451">
          <cell r="B451">
            <v>39501</v>
          </cell>
        </row>
        <row r="452">
          <cell r="B452">
            <v>39601</v>
          </cell>
        </row>
        <row r="453">
          <cell r="B453">
            <v>39602</v>
          </cell>
        </row>
        <row r="454">
          <cell r="B454">
            <v>39701</v>
          </cell>
        </row>
        <row r="455">
          <cell r="B455">
            <v>39801</v>
          </cell>
        </row>
        <row r="456">
          <cell r="B456">
            <v>39901</v>
          </cell>
        </row>
        <row r="457">
          <cell r="B457">
            <v>39902</v>
          </cell>
        </row>
        <row r="458">
          <cell r="B458">
            <v>39904</v>
          </cell>
        </row>
        <row r="459">
          <cell r="B459">
            <v>39905</v>
          </cell>
        </row>
        <row r="460">
          <cell r="B460">
            <v>39906</v>
          </cell>
        </row>
        <row r="461">
          <cell r="B461">
            <v>39907</v>
          </cell>
        </row>
        <row r="462">
          <cell r="B462">
            <v>39908</v>
          </cell>
        </row>
        <row r="463">
          <cell r="B463">
            <v>39909</v>
          </cell>
        </row>
        <row r="464">
          <cell r="B464">
            <v>39910</v>
          </cell>
        </row>
        <row r="465">
          <cell r="B465">
            <v>41501</v>
          </cell>
        </row>
        <row r="466">
          <cell r="B466">
            <v>41601</v>
          </cell>
        </row>
        <row r="467">
          <cell r="B467">
            <v>43101</v>
          </cell>
        </row>
        <row r="468">
          <cell r="B468">
            <v>43201</v>
          </cell>
        </row>
        <row r="469">
          <cell r="B469">
            <v>43301</v>
          </cell>
        </row>
        <row r="470">
          <cell r="B470">
            <v>43401</v>
          </cell>
        </row>
        <row r="471">
          <cell r="B471">
            <v>43501</v>
          </cell>
        </row>
        <row r="472">
          <cell r="B472">
            <v>43601</v>
          </cell>
        </row>
        <row r="473">
          <cell r="B473">
            <v>43701</v>
          </cell>
        </row>
        <row r="474">
          <cell r="B474">
            <v>43801</v>
          </cell>
        </row>
        <row r="475">
          <cell r="B475">
            <v>43901</v>
          </cell>
        </row>
        <row r="476">
          <cell r="B476">
            <v>43902</v>
          </cell>
        </row>
        <row r="477">
          <cell r="B477">
            <v>44101</v>
          </cell>
        </row>
        <row r="478">
          <cell r="B478">
            <v>44102</v>
          </cell>
        </row>
        <row r="479">
          <cell r="B479">
            <v>44103</v>
          </cell>
        </row>
        <row r="480">
          <cell r="B480">
            <v>44104</v>
          </cell>
        </row>
        <row r="481">
          <cell r="B481">
            <v>44105</v>
          </cell>
        </row>
        <row r="482">
          <cell r="B482">
            <v>44106</v>
          </cell>
        </row>
        <row r="483">
          <cell r="B483">
            <v>44401</v>
          </cell>
        </row>
        <row r="484">
          <cell r="B484">
            <v>44402</v>
          </cell>
        </row>
        <row r="485">
          <cell r="B485">
            <v>44801</v>
          </cell>
        </row>
        <row r="486">
          <cell r="B486">
            <v>45201</v>
          </cell>
        </row>
        <row r="487">
          <cell r="B487">
            <v>45202</v>
          </cell>
        </row>
        <row r="488">
          <cell r="B488">
            <v>45203</v>
          </cell>
        </row>
        <row r="489">
          <cell r="B489">
            <v>45901</v>
          </cell>
        </row>
        <row r="490">
          <cell r="B490">
            <v>45902</v>
          </cell>
        </row>
        <row r="491">
          <cell r="B491">
            <v>46101</v>
          </cell>
        </row>
        <row r="492">
          <cell r="B492">
            <v>46102</v>
          </cell>
        </row>
        <row r="493">
          <cell r="B493">
            <v>47101</v>
          </cell>
        </row>
        <row r="494">
          <cell r="B494">
            <v>47102</v>
          </cell>
        </row>
        <row r="495">
          <cell r="B495">
            <v>48101</v>
          </cell>
        </row>
        <row r="496">
          <cell r="B496">
            <v>48201</v>
          </cell>
        </row>
        <row r="497">
          <cell r="B497">
            <v>48301</v>
          </cell>
        </row>
        <row r="498">
          <cell r="B498">
            <v>48401</v>
          </cell>
        </row>
        <row r="499">
          <cell r="B499">
            <v>48501</v>
          </cell>
        </row>
        <row r="500">
          <cell r="B500">
            <v>49201</v>
          </cell>
        </row>
        <row r="501">
          <cell r="B501">
            <v>49202</v>
          </cell>
        </row>
        <row r="836">
          <cell r="E836" t="e">
            <v>#REF!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_2_GO"/>
      <sheetName val="ANEXO _2_Inversión"/>
      <sheetName val="Hoja2"/>
    </sheetNames>
    <sheetDataSet>
      <sheetData sheetId="0"/>
      <sheetData sheetId="1"/>
      <sheetData sheetId="2">
        <row r="5">
          <cell r="B5" t="str">
            <v>A00</v>
          </cell>
        </row>
        <row r="158">
          <cell r="B158" t="str">
            <v>E002</v>
          </cell>
        </row>
        <row r="159">
          <cell r="B159" t="str">
            <v>E003</v>
          </cell>
        </row>
        <row r="160">
          <cell r="B160" t="str">
            <v>E004</v>
          </cell>
        </row>
        <row r="161">
          <cell r="B161" t="str">
            <v>E006</v>
          </cell>
        </row>
        <row r="162">
          <cell r="B162" t="str">
            <v>E008</v>
          </cell>
        </row>
        <row r="163">
          <cell r="B163" t="str">
            <v>E009</v>
          </cell>
        </row>
        <row r="164">
          <cell r="B164" t="str">
            <v>E010</v>
          </cell>
        </row>
        <row r="165">
          <cell r="B165" t="str">
            <v>E011</v>
          </cell>
        </row>
        <row r="166">
          <cell r="B166" t="str">
            <v>E012</v>
          </cell>
        </row>
        <row r="167">
          <cell r="B167" t="str">
            <v>E013</v>
          </cell>
        </row>
        <row r="168">
          <cell r="B168" t="str">
            <v>K022</v>
          </cell>
        </row>
        <row r="169">
          <cell r="B169" t="str">
            <v>K027</v>
          </cell>
        </row>
        <row r="170">
          <cell r="B170" t="str">
            <v>K028</v>
          </cell>
        </row>
        <row r="171">
          <cell r="B171" t="str">
            <v>M001</v>
          </cell>
        </row>
        <row r="172">
          <cell r="B172" t="str">
            <v>O001</v>
          </cell>
        </row>
        <row r="173">
          <cell r="B173" t="str">
            <v>R001</v>
          </cell>
        </row>
        <row r="174">
          <cell r="B174" t="str">
            <v>R002</v>
          </cell>
        </row>
        <row r="175">
          <cell r="B175" t="str">
            <v>R099</v>
          </cell>
        </row>
        <row r="180">
          <cell r="C180" t="str">
            <v>QUINCENAL</v>
          </cell>
        </row>
        <row r="181">
          <cell r="C181" t="str">
            <v>MENSUAL</v>
          </cell>
        </row>
        <row r="182">
          <cell r="C182" t="str">
            <v>BIMESTRAL</v>
          </cell>
        </row>
        <row r="183">
          <cell r="C183" t="str">
            <v>TRIMESTRAL</v>
          </cell>
        </row>
        <row r="184">
          <cell r="C184" t="str">
            <v>CUATRIMESTRAL</v>
          </cell>
        </row>
        <row r="185">
          <cell r="C185" t="str">
            <v>SEMESTRAL</v>
          </cell>
        </row>
        <row r="186">
          <cell r="C186" t="str">
            <v>ANUAL</v>
          </cell>
        </row>
        <row r="187">
          <cell r="C187" t="str">
            <v>INDEFINIDO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incipal"/>
      <sheetName val="Contenido"/>
      <sheetName val="Resumen General"/>
      <sheetName val="Formato _1"/>
      <sheetName val="Hoja1"/>
      <sheetName val="Formato_2.1"/>
      <sheetName val="Formato_2.2"/>
      <sheetName val="Formato_3"/>
      <sheetName val="Formato_4"/>
      <sheetName val="Formato_5"/>
      <sheetName val="Formato_6.3"/>
      <sheetName val="Formato_6.4"/>
      <sheetName val="Formato_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21101</v>
          </cell>
        </row>
        <row r="241">
          <cell r="C241" t="str">
            <v>E002</v>
          </cell>
        </row>
        <row r="242">
          <cell r="C242" t="str">
            <v>E003</v>
          </cell>
        </row>
        <row r="243">
          <cell r="C243" t="str">
            <v>E004</v>
          </cell>
        </row>
        <row r="244">
          <cell r="C244" t="str">
            <v>E006</v>
          </cell>
        </row>
        <row r="245">
          <cell r="C245" t="str">
            <v>E008</v>
          </cell>
        </row>
        <row r="246">
          <cell r="C246" t="str">
            <v>E009</v>
          </cell>
        </row>
        <row r="247">
          <cell r="C247" t="str">
            <v>E010</v>
          </cell>
        </row>
        <row r="248">
          <cell r="C248" t="str">
            <v>E011</v>
          </cell>
        </row>
        <row r="249">
          <cell r="C249" t="str">
            <v>E012</v>
          </cell>
        </row>
        <row r="250">
          <cell r="C250" t="str">
            <v>E013</v>
          </cell>
        </row>
        <row r="251">
          <cell r="C251" t="str">
            <v>K022</v>
          </cell>
        </row>
        <row r="252">
          <cell r="C252" t="str">
            <v>K027</v>
          </cell>
        </row>
        <row r="253">
          <cell r="C253" t="str">
            <v>M001</v>
          </cell>
        </row>
        <row r="254">
          <cell r="C254" t="str">
            <v>O001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129">
          <cell r="E129" t="str">
            <v>X</v>
          </cell>
        </row>
        <row r="241">
          <cell r="B241" t="str">
            <v>Licitación pública</v>
          </cell>
        </row>
        <row r="242">
          <cell r="B242" t="str">
            <v>Invitación a cuanto menos tres personas</v>
          </cell>
        </row>
        <row r="243">
          <cell r="B243" t="str">
            <v>Adjudicación directa</v>
          </cell>
        </row>
        <row r="266">
          <cell r="B266">
            <v>1</v>
          </cell>
        </row>
        <row r="267">
          <cell r="B267">
            <v>2</v>
          </cell>
        </row>
        <row r="268">
          <cell r="B268">
            <v>3</v>
          </cell>
        </row>
        <row r="402">
          <cell r="A402">
            <v>21101</v>
          </cell>
        </row>
        <row r="403">
          <cell r="A403">
            <v>21201</v>
          </cell>
        </row>
        <row r="404">
          <cell r="A404">
            <v>21301</v>
          </cell>
        </row>
        <row r="405">
          <cell r="A405">
            <v>21401</v>
          </cell>
        </row>
        <row r="406">
          <cell r="A406">
            <v>21501</v>
          </cell>
        </row>
        <row r="407">
          <cell r="A407">
            <v>21502</v>
          </cell>
        </row>
        <row r="408">
          <cell r="A408">
            <v>21601</v>
          </cell>
        </row>
        <row r="409">
          <cell r="A409">
            <v>21701</v>
          </cell>
        </row>
        <row r="410">
          <cell r="A410">
            <v>22101</v>
          </cell>
        </row>
        <row r="411">
          <cell r="A411">
            <v>22102</v>
          </cell>
        </row>
        <row r="412">
          <cell r="A412">
            <v>22103</v>
          </cell>
        </row>
        <row r="413">
          <cell r="A413">
            <v>22104</v>
          </cell>
        </row>
        <row r="414">
          <cell r="A414">
            <v>22105</v>
          </cell>
        </row>
        <row r="415">
          <cell r="A415">
            <v>22106</v>
          </cell>
        </row>
        <row r="416">
          <cell r="A416">
            <v>22201</v>
          </cell>
        </row>
        <row r="417">
          <cell r="A417">
            <v>22301</v>
          </cell>
        </row>
        <row r="418">
          <cell r="A418">
            <v>23101</v>
          </cell>
        </row>
        <row r="419">
          <cell r="A419">
            <v>23201</v>
          </cell>
        </row>
        <row r="420">
          <cell r="A420">
            <v>23301</v>
          </cell>
        </row>
        <row r="421">
          <cell r="A421">
            <v>23401</v>
          </cell>
        </row>
        <row r="422">
          <cell r="A422">
            <v>23501</v>
          </cell>
        </row>
        <row r="423">
          <cell r="A423">
            <v>23601</v>
          </cell>
        </row>
        <row r="424">
          <cell r="A424">
            <v>23701</v>
          </cell>
        </row>
        <row r="425">
          <cell r="A425">
            <v>23801</v>
          </cell>
        </row>
        <row r="426">
          <cell r="A426">
            <v>23901</v>
          </cell>
        </row>
        <row r="427">
          <cell r="A427">
            <v>23902</v>
          </cell>
        </row>
        <row r="428">
          <cell r="A428">
            <v>24101</v>
          </cell>
        </row>
        <row r="429">
          <cell r="A429">
            <v>24201</v>
          </cell>
        </row>
        <row r="430">
          <cell r="A430">
            <v>24301</v>
          </cell>
        </row>
        <row r="431">
          <cell r="A431">
            <v>24401</v>
          </cell>
        </row>
        <row r="432">
          <cell r="A432">
            <v>24501</v>
          </cell>
        </row>
        <row r="433">
          <cell r="A433">
            <v>24601</v>
          </cell>
        </row>
        <row r="434">
          <cell r="A434">
            <v>24701</v>
          </cell>
        </row>
        <row r="435">
          <cell r="A435">
            <v>24801</v>
          </cell>
        </row>
        <row r="436">
          <cell r="A436">
            <v>24901</v>
          </cell>
        </row>
        <row r="437">
          <cell r="A437">
            <v>25101</v>
          </cell>
        </row>
        <row r="438">
          <cell r="A438">
            <v>25201</v>
          </cell>
        </row>
        <row r="439">
          <cell r="A439">
            <v>25301</v>
          </cell>
        </row>
        <row r="440">
          <cell r="A440">
            <v>25401</v>
          </cell>
        </row>
        <row r="441">
          <cell r="A441">
            <v>25501</v>
          </cell>
        </row>
        <row r="442">
          <cell r="A442">
            <v>25901</v>
          </cell>
        </row>
        <row r="443">
          <cell r="A443">
            <v>26101</v>
          </cell>
        </row>
        <row r="444">
          <cell r="A444">
            <v>26102</v>
          </cell>
        </row>
        <row r="445">
          <cell r="A445">
            <v>26103</v>
          </cell>
        </row>
        <row r="446">
          <cell r="A446">
            <v>26104</v>
          </cell>
        </row>
        <row r="447">
          <cell r="A447">
            <v>26105</v>
          </cell>
        </row>
        <row r="448">
          <cell r="A448">
            <v>26106</v>
          </cell>
        </row>
        <row r="449">
          <cell r="A449">
            <v>26107</v>
          </cell>
        </row>
        <row r="450">
          <cell r="A450">
            <v>26108</v>
          </cell>
        </row>
        <row r="451">
          <cell r="A451">
            <v>27101</v>
          </cell>
        </row>
        <row r="452">
          <cell r="A452">
            <v>27201</v>
          </cell>
        </row>
        <row r="453">
          <cell r="A453">
            <v>27301</v>
          </cell>
        </row>
        <row r="454">
          <cell r="A454">
            <v>27401</v>
          </cell>
        </row>
        <row r="455">
          <cell r="A455">
            <v>27501</v>
          </cell>
        </row>
        <row r="456">
          <cell r="A456">
            <v>28101</v>
          </cell>
        </row>
        <row r="457">
          <cell r="A457">
            <v>28201</v>
          </cell>
        </row>
        <row r="458">
          <cell r="A458">
            <v>28301</v>
          </cell>
        </row>
        <row r="459">
          <cell r="A459">
            <v>29101</v>
          </cell>
        </row>
        <row r="460">
          <cell r="A460">
            <v>29201</v>
          </cell>
        </row>
        <row r="461">
          <cell r="A461">
            <v>29301</v>
          </cell>
        </row>
        <row r="462">
          <cell r="A462">
            <v>29401</v>
          </cell>
        </row>
        <row r="463">
          <cell r="A463">
            <v>29501</v>
          </cell>
        </row>
        <row r="464">
          <cell r="A464">
            <v>29601</v>
          </cell>
        </row>
        <row r="465">
          <cell r="A465">
            <v>29701</v>
          </cell>
        </row>
        <row r="466">
          <cell r="A466">
            <v>29801</v>
          </cell>
        </row>
        <row r="467">
          <cell r="A467">
            <v>29901</v>
          </cell>
        </row>
        <row r="468">
          <cell r="A468">
            <v>31101</v>
          </cell>
        </row>
        <row r="469">
          <cell r="A469">
            <v>31201</v>
          </cell>
        </row>
        <row r="470">
          <cell r="A470">
            <v>31301</v>
          </cell>
        </row>
        <row r="471">
          <cell r="A471">
            <v>31401</v>
          </cell>
        </row>
        <row r="472">
          <cell r="A472">
            <v>31501</v>
          </cell>
        </row>
        <row r="473">
          <cell r="A473">
            <v>31601</v>
          </cell>
        </row>
        <row r="474">
          <cell r="A474">
            <v>31602</v>
          </cell>
        </row>
        <row r="475">
          <cell r="A475">
            <v>31603</v>
          </cell>
        </row>
        <row r="476">
          <cell r="A476">
            <v>31701</v>
          </cell>
        </row>
        <row r="477">
          <cell r="A477">
            <v>31801</v>
          </cell>
        </row>
        <row r="478">
          <cell r="A478">
            <v>31802</v>
          </cell>
        </row>
        <row r="479">
          <cell r="A479">
            <v>31901</v>
          </cell>
        </row>
        <row r="480">
          <cell r="A480">
            <v>31902</v>
          </cell>
        </row>
        <row r="481">
          <cell r="A481">
            <v>31903</v>
          </cell>
        </row>
        <row r="482">
          <cell r="A482">
            <v>31904</v>
          </cell>
        </row>
        <row r="483">
          <cell r="A483">
            <v>32101</v>
          </cell>
        </row>
        <row r="484">
          <cell r="A484">
            <v>32201</v>
          </cell>
        </row>
        <row r="485">
          <cell r="A485">
            <v>32301</v>
          </cell>
        </row>
        <row r="486">
          <cell r="A486">
            <v>32302</v>
          </cell>
        </row>
        <row r="487">
          <cell r="A487">
            <v>32303</v>
          </cell>
        </row>
        <row r="488">
          <cell r="A488">
            <v>32401</v>
          </cell>
        </row>
        <row r="489">
          <cell r="A489">
            <v>32501</v>
          </cell>
        </row>
        <row r="490">
          <cell r="A490">
            <v>32502</v>
          </cell>
        </row>
        <row r="491">
          <cell r="A491">
            <v>32503</v>
          </cell>
        </row>
        <row r="492">
          <cell r="A492">
            <v>32504</v>
          </cell>
        </row>
        <row r="493">
          <cell r="A493">
            <v>32505</v>
          </cell>
        </row>
        <row r="494">
          <cell r="A494">
            <v>32601</v>
          </cell>
        </row>
        <row r="495">
          <cell r="A495">
            <v>32701</v>
          </cell>
        </row>
        <row r="496">
          <cell r="A496">
            <v>32901</v>
          </cell>
        </row>
        <row r="497">
          <cell r="A497">
            <v>32902</v>
          </cell>
        </row>
        <row r="498">
          <cell r="A498">
            <v>32903</v>
          </cell>
        </row>
        <row r="499">
          <cell r="A499">
            <v>33101</v>
          </cell>
        </row>
        <row r="500">
          <cell r="A500">
            <v>33102</v>
          </cell>
        </row>
        <row r="501">
          <cell r="A501">
            <v>33103</v>
          </cell>
        </row>
        <row r="502">
          <cell r="A502">
            <v>33104</v>
          </cell>
        </row>
        <row r="503">
          <cell r="A503">
            <v>33105</v>
          </cell>
        </row>
        <row r="504">
          <cell r="A504">
            <v>33301</v>
          </cell>
        </row>
        <row r="505">
          <cell r="A505">
            <v>33302</v>
          </cell>
        </row>
        <row r="506">
          <cell r="A506">
            <v>33303</v>
          </cell>
        </row>
        <row r="507">
          <cell r="A507">
            <v>33304</v>
          </cell>
        </row>
        <row r="508">
          <cell r="A508">
            <v>33401</v>
          </cell>
        </row>
        <row r="509">
          <cell r="A509">
            <v>33501</v>
          </cell>
        </row>
        <row r="510">
          <cell r="A510">
            <v>33601</v>
          </cell>
        </row>
        <row r="511">
          <cell r="A511">
            <v>33602</v>
          </cell>
        </row>
        <row r="512">
          <cell r="A512">
            <v>33603</v>
          </cell>
        </row>
        <row r="513">
          <cell r="A513">
            <v>33604</v>
          </cell>
        </row>
        <row r="514">
          <cell r="A514">
            <v>33605</v>
          </cell>
        </row>
        <row r="515">
          <cell r="A515">
            <v>33606</v>
          </cell>
        </row>
        <row r="516">
          <cell r="A516">
            <v>33701</v>
          </cell>
        </row>
        <row r="517">
          <cell r="A517">
            <v>33702</v>
          </cell>
        </row>
        <row r="518">
          <cell r="A518">
            <v>33801</v>
          </cell>
        </row>
        <row r="519">
          <cell r="A519">
            <v>33901</v>
          </cell>
        </row>
        <row r="520">
          <cell r="A520">
            <v>33902</v>
          </cell>
        </row>
        <row r="521">
          <cell r="A521">
            <v>33903</v>
          </cell>
        </row>
        <row r="522">
          <cell r="A522">
            <v>34101</v>
          </cell>
        </row>
        <row r="523">
          <cell r="A523">
            <v>34301</v>
          </cell>
        </row>
        <row r="524">
          <cell r="A524">
            <v>34401</v>
          </cell>
        </row>
        <row r="525">
          <cell r="A525">
            <v>34501</v>
          </cell>
        </row>
        <row r="526">
          <cell r="A526">
            <v>34601</v>
          </cell>
        </row>
        <row r="527">
          <cell r="A527">
            <v>34701</v>
          </cell>
        </row>
        <row r="528">
          <cell r="A528">
            <v>34801</v>
          </cell>
        </row>
        <row r="529">
          <cell r="A529">
            <v>35101</v>
          </cell>
        </row>
        <row r="530">
          <cell r="A530">
            <v>35102</v>
          </cell>
        </row>
        <row r="531">
          <cell r="A531">
            <v>35201</v>
          </cell>
        </row>
        <row r="532">
          <cell r="A532">
            <v>35301</v>
          </cell>
        </row>
        <row r="533">
          <cell r="A533">
            <v>35401</v>
          </cell>
        </row>
        <row r="534">
          <cell r="A534">
            <v>35501</v>
          </cell>
        </row>
        <row r="535">
          <cell r="A535">
            <v>35601</v>
          </cell>
        </row>
        <row r="536">
          <cell r="A536">
            <v>35701</v>
          </cell>
        </row>
        <row r="537">
          <cell r="A537">
            <v>35702</v>
          </cell>
        </row>
        <row r="538">
          <cell r="A538">
            <v>35801</v>
          </cell>
        </row>
        <row r="539">
          <cell r="A539">
            <v>35901</v>
          </cell>
        </row>
        <row r="540">
          <cell r="A540">
            <v>36101</v>
          </cell>
        </row>
        <row r="541">
          <cell r="A541">
            <v>36201</v>
          </cell>
        </row>
        <row r="542">
          <cell r="A542">
            <v>36901</v>
          </cell>
        </row>
        <row r="543">
          <cell r="A543">
            <v>37101</v>
          </cell>
        </row>
        <row r="544">
          <cell r="A544">
            <v>37102</v>
          </cell>
        </row>
        <row r="545">
          <cell r="A545">
            <v>37103</v>
          </cell>
        </row>
        <row r="546">
          <cell r="A546">
            <v>37104</v>
          </cell>
        </row>
        <row r="547">
          <cell r="A547">
            <v>37105</v>
          </cell>
        </row>
        <row r="548">
          <cell r="A548">
            <v>37106</v>
          </cell>
        </row>
        <row r="549">
          <cell r="A549">
            <v>37201</v>
          </cell>
        </row>
        <row r="550">
          <cell r="A550">
            <v>37202</v>
          </cell>
        </row>
        <row r="551">
          <cell r="A551">
            <v>37203</v>
          </cell>
        </row>
        <row r="552">
          <cell r="A552">
            <v>37204</v>
          </cell>
        </row>
        <row r="553">
          <cell r="A553">
            <v>37205</v>
          </cell>
        </row>
        <row r="554">
          <cell r="A554">
            <v>37206</v>
          </cell>
        </row>
        <row r="555">
          <cell r="A555">
            <v>37207</v>
          </cell>
        </row>
        <row r="556">
          <cell r="A556">
            <v>37301</v>
          </cell>
        </row>
        <row r="557">
          <cell r="A557">
            <v>37302</v>
          </cell>
        </row>
        <row r="558">
          <cell r="A558">
            <v>37303</v>
          </cell>
        </row>
        <row r="559">
          <cell r="A559">
            <v>37304</v>
          </cell>
        </row>
        <row r="560">
          <cell r="A560">
            <v>37501</v>
          </cell>
        </row>
        <row r="561">
          <cell r="A561">
            <v>37502</v>
          </cell>
        </row>
        <row r="562">
          <cell r="A562">
            <v>37503</v>
          </cell>
        </row>
        <row r="563">
          <cell r="A563">
            <v>37504</v>
          </cell>
        </row>
        <row r="564">
          <cell r="A564">
            <v>37601</v>
          </cell>
        </row>
        <row r="565">
          <cell r="A565">
            <v>37602</v>
          </cell>
        </row>
        <row r="566">
          <cell r="A566">
            <v>37701</v>
          </cell>
        </row>
        <row r="567">
          <cell r="A567">
            <v>37801</v>
          </cell>
        </row>
        <row r="568">
          <cell r="A568">
            <v>37802</v>
          </cell>
        </row>
        <row r="569">
          <cell r="A569">
            <v>37901</v>
          </cell>
        </row>
        <row r="570">
          <cell r="A570">
            <v>38101</v>
          </cell>
        </row>
        <row r="571">
          <cell r="A571">
            <v>38102</v>
          </cell>
        </row>
        <row r="572">
          <cell r="A572">
            <v>38103</v>
          </cell>
        </row>
        <row r="573">
          <cell r="A573">
            <v>38201</v>
          </cell>
        </row>
        <row r="574">
          <cell r="A574">
            <v>38301</v>
          </cell>
        </row>
        <row r="575">
          <cell r="A575">
            <v>38401</v>
          </cell>
        </row>
        <row r="576">
          <cell r="A576">
            <v>38501</v>
          </cell>
        </row>
        <row r="577">
          <cell r="A577">
            <v>39101</v>
          </cell>
        </row>
        <row r="578">
          <cell r="A578">
            <v>39201</v>
          </cell>
        </row>
        <row r="579">
          <cell r="A579">
            <v>39202</v>
          </cell>
        </row>
        <row r="580">
          <cell r="A580">
            <v>39301</v>
          </cell>
        </row>
        <row r="581">
          <cell r="A581">
            <v>39401</v>
          </cell>
        </row>
        <row r="582">
          <cell r="A582">
            <v>39402</v>
          </cell>
        </row>
        <row r="583">
          <cell r="A583">
            <v>39403</v>
          </cell>
        </row>
        <row r="584">
          <cell r="A584">
            <v>39501</v>
          </cell>
        </row>
        <row r="585">
          <cell r="A585">
            <v>39601</v>
          </cell>
        </row>
        <row r="586">
          <cell r="A586">
            <v>39602</v>
          </cell>
        </row>
        <row r="587">
          <cell r="A587">
            <v>39701</v>
          </cell>
        </row>
        <row r="588">
          <cell r="A588">
            <v>39801</v>
          </cell>
        </row>
        <row r="589">
          <cell r="A589">
            <v>39901</v>
          </cell>
        </row>
        <row r="590">
          <cell r="A590">
            <v>39902</v>
          </cell>
        </row>
        <row r="591">
          <cell r="A591">
            <v>39904</v>
          </cell>
        </row>
        <row r="592">
          <cell r="A592">
            <v>39905</v>
          </cell>
        </row>
        <row r="593">
          <cell r="A593">
            <v>39906</v>
          </cell>
        </row>
        <row r="594">
          <cell r="A594">
            <v>39907</v>
          </cell>
        </row>
        <row r="595">
          <cell r="A595">
            <v>39908</v>
          </cell>
        </row>
        <row r="596">
          <cell r="A596">
            <v>39909</v>
          </cell>
        </row>
        <row r="597">
          <cell r="A597">
            <v>39910</v>
          </cell>
        </row>
        <row r="598">
          <cell r="A598">
            <v>41501</v>
          </cell>
        </row>
        <row r="599">
          <cell r="A599">
            <v>41601</v>
          </cell>
        </row>
        <row r="600">
          <cell r="A600">
            <v>43101</v>
          </cell>
        </row>
        <row r="601">
          <cell r="A601">
            <v>43201</v>
          </cell>
        </row>
        <row r="602">
          <cell r="A602">
            <v>43301</v>
          </cell>
        </row>
        <row r="603">
          <cell r="A603">
            <v>43401</v>
          </cell>
        </row>
        <row r="604">
          <cell r="A604">
            <v>43501</v>
          </cell>
        </row>
        <row r="605">
          <cell r="A605">
            <v>43601</v>
          </cell>
        </row>
        <row r="606">
          <cell r="A606">
            <v>43701</v>
          </cell>
        </row>
        <row r="607">
          <cell r="A607">
            <v>43801</v>
          </cell>
        </row>
        <row r="608">
          <cell r="A608">
            <v>43901</v>
          </cell>
        </row>
        <row r="609">
          <cell r="A609">
            <v>43902</v>
          </cell>
        </row>
        <row r="610">
          <cell r="A610">
            <v>44101</v>
          </cell>
        </row>
        <row r="611">
          <cell r="A611">
            <v>44102</v>
          </cell>
        </row>
        <row r="612">
          <cell r="A612">
            <v>44103</v>
          </cell>
        </row>
        <row r="613">
          <cell r="A613">
            <v>44104</v>
          </cell>
        </row>
        <row r="614">
          <cell r="A614">
            <v>44105</v>
          </cell>
        </row>
        <row r="615">
          <cell r="A615">
            <v>44106</v>
          </cell>
        </row>
        <row r="616">
          <cell r="A616">
            <v>44401</v>
          </cell>
        </row>
        <row r="617">
          <cell r="A617">
            <v>44402</v>
          </cell>
        </row>
        <row r="618">
          <cell r="A618">
            <v>44801</v>
          </cell>
        </row>
        <row r="619">
          <cell r="A619">
            <v>45201</v>
          </cell>
        </row>
        <row r="620">
          <cell r="A620">
            <v>45202</v>
          </cell>
        </row>
        <row r="621">
          <cell r="A621">
            <v>45203</v>
          </cell>
        </row>
        <row r="622">
          <cell r="A622">
            <v>45901</v>
          </cell>
        </row>
        <row r="623">
          <cell r="A623">
            <v>45902</v>
          </cell>
        </row>
        <row r="624">
          <cell r="A624">
            <v>46101</v>
          </cell>
        </row>
        <row r="625">
          <cell r="A625">
            <v>46102</v>
          </cell>
        </row>
        <row r="626">
          <cell r="A626">
            <v>47101</v>
          </cell>
        </row>
        <row r="627">
          <cell r="A627">
            <v>47102</v>
          </cell>
        </row>
        <row r="628">
          <cell r="A628">
            <v>48101</v>
          </cell>
        </row>
        <row r="629">
          <cell r="A629">
            <v>48201</v>
          </cell>
        </row>
        <row r="630">
          <cell r="A630">
            <v>48301</v>
          </cell>
        </row>
        <row r="631">
          <cell r="A631">
            <v>48401</v>
          </cell>
        </row>
        <row r="632">
          <cell r="A632">
            <v>48501</v>
          </cell>
        </row>
        <row r="633">
          <cell r="A633">
            <v>49201</v>
          </cell>
        </row>
        <row r="634">
          <cell r="A634">
            <v>49202</v>
          </cell>
        </row>
        <row r="635">
          <cell r="A635">
            <v>51101</v>
          </cell>
        </row>
        <row r="636">
          <cell r="A636">
            <v>51301</v>
          </cell>
        </row>
        <row r="637">
          <cell r="A637">
            <v>51501</v>
          </cell>
        </row>
        <row r="638">
          <cell r="A638">
            <v>51901</v>
          </cell>
        </row>
        <row r="639">
          <cell r="A639">
            <v>51902</v>
          </cell>
        </row>
        <row r="640">
          <cell r="A640">
            <v>52101</v>
          </cell>
        </row>
        <row r="641">
          <cell r="A641">
            <v>52201</v>
          </cell>
        </row>
        <row r="642">
          <cell r="A642">
            <v>52301</v>
          </cell>
        </row>
        <row r="643">
          <cell r="A643">
            <v>52901</v>
          </cell>
        </row>
        <row r="644">
          <cell r="A644">
            <v>53101</v>
          </cell>
        </row>
        <row r="645">
          <cell r="A645">
            <v>53201</v>
          </cell>
        </row>
        <row r="646">
          <cell r="A646">
            <v>54101</v>
          </cell>
        </row>
        <row r="647">
          <cell r="A647">
            <v>54102</v>
          </cell>
        </row>
        <row r="648">
          <cell r="A648">
            <v>54103</v>
          </cell>
        </row>
        <row r="649">
          <cell r="A649">
            <v>54104</v>
          </cell>
        </row>
        <row r="650">
          <cell r="A650">
            <v>54105</v>
          </cell>
        </row>
        <row r="651">
          <cell r="A651">
            <v>54201</v>
          </cell>
        </row>
        <row r="652">
          <cell r="A652">
            <v>54301</v>
          </cell>
        </row>
        <row r="653">
          <cell r="A653">
            <v>54302</v>
          </cell>
        </row>
        <row r="654">
          <cell r="A654">
            <v>54303</v>
          </cell>
        </row>
        <row r="655">
          <cell r="A655">
            <v>54401</v>
          </cell>
        </row>
        <row r="656">
          <cell r="A656">
            <v>54501</v>
          </cell>
        </row>
        <row r="657">
          <cell r="A657">
            <v>54502</v>
          </cell>
        </row>
        <row r="658">
          <cell r="A658">
            <v>54503</v>
          </cell>
        </row>
        <row r="659">
          <cell r="A659">
            <v>54901</v>
          </cell>
        </row>
        <row r="660">
          <cell r="A660">
            <v>55101</v>
          </cell>
        </row>
        <row r="661">
          <cell r="A661">
            <v>55102</v>
          </cell>
        </row>
        <row r="662">
          <cell r="A662">
            <v>56101</v>
          </cell>
        </row>
        <row r="663">
          <cell r="A663">
            <v>56201</v>
          </cell>
        </row>
        <row r="664">
          <cell r="A664">
            <v>56301</v>
          </cell>
        </row>
        <row r="665">
          <cell r="A665">
            <v>56501</v>
          </cell>
        </row>
        <row r="666">
          <cell r="A666">
            <v>56601</v>
          </cell>
        </row>
        <row r="667">
          <cell r="A667">
            <v>56701</v>
          </cell>
        </row>
        <row r="668">
          <cell r="A668">
            <v>56901</v>
          </cell>
        </row>
        <row r="669">
          <cell r="A669">
            <v>56902</v>
          </cell>
        </row>
        <row r="670">
          <cell r="A670">
            <v>57101</v>
          </cell>
        </row>
        <row r="671">
          <cell r="A671">
            <v>57601</v>
          </cell>
        </row>
        <row r="672">
          <cell r="A672">
            <v>57701</v>
          </cell>
        </row>
        <row r="673">
          <cell r="A673">
            <v>58101</v>
          </cell>
        </row>
        <row r="674">
          <cell r="A674">
            <v>58301</v>
          </cell>
        </row>
        <row r="675">
          <cell r="A675">
            <v>58901</v>
          </cell>
        </row>
        <row r="676">
          <cell r="A676">
            <v>58902</v>
          </cell>
        </row>
        <row r="677">
          <cell r="A677">
            <v>58903</v>
          </cell>
        </row>
        <row r="678">
          <cell r="A678">
            <v>58904</v>
          </cell>
        </row>
        <row r="679">
          <cell r="A679">
            <v>59101</v>
          </cell>
        </row>
        <row r="680">
          <cell r="A680">
            <v>62101</v>
          </cell>
        </row>
        <row r="681">
          <cell r="A681">
            <v>62102</v>
          </cell>
        </row>
        <row r="682">
          <cell r="A682">
            <v>62201</v>
          </cell>
        </row>
        <row r="683">
          <cell r="A683">
            <v>62202</v>
          </cell>
        </row>
        <row r="684">
          <cell r="A684">
            <v>62301</v>
          </cell>
        </row>
        <row r="685">
          <cell r="A685">
            <v>62302</v>
          </cell>
        </row>
        <row r="686">
          <cell r="A686">
            <v>62401</v>
          </cell>
        </row>
        <row r="687">
          <cell r="A687">
            <v>62402</v>
          </cell>
        </row>
        <row r="688">
          <cell r="A688">
            <v>62403</v>
          </cell>
        </row>
        <row r="689">
          <cell r="A689">
            <v>62501</v>
          </cell>
        </row>
        <row r="690">
          <cell r="A690">
            <v>62502</v>
          </cell>
        </row>
        <row r="691">
          <cell r="A691">
            <v>62601</v>
          </cell>
        </row>
        <row r="692">
          <cell r="A692">
            <v>62602</v>
          </cell>
        </row>
        <row r="693">
          <cell r="A693">
            <v>62701</v>
          </cell>
        </row>
        <row r="694">
          <cell r="A694">
            <v>62901</v>
          </cell>
        </row>
        <row r="695">
          <cell r="A695">
            <v>62902</v>
          </cell>
        </row>
        <row r="696">
          <cell r="A696">
            <v>62903</v>
          </cell>
        </row>
        <row r="697">
          <cell r="A697">
            <v>62904</v>
          </cell>
        </row>
        <row r="698">
          <cell r="A698">
            <v>62905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virgen SICOP"/>
      <sheetName val="BASE"/>
      <sheetName val="CEDULA PARA REUNIONES"/>
      <sheetName val="CEDULA PARA REUNION x ur"/>
      <sheetName val="INVERSION"/>
      <sheetName val="811-812"/>
      <sheetName val="GSPN"/>
      <sheetName val="COP 98"/>
      <sheetName val="DISPONIBLE POR UR"/>
      <sheetName val="Hoja3"/>
    </sheetNames>
    <sheetDataSet>
      <sheetData sheetId="0">
        <row r="13">
          <cell r="Y13">
            <v>15897460324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100</v>
          </cell>
          <cell r="B3" t="str">
            <v>Procuraduría General de la República</v>
          </cell>
          <cell r="C3">
            <v>9</v>
          </cell>
          <cell r="D3" t="str">
            <v>Sector Central</v>
          </cell>
        </row>
        <row r="4">
          <cell r="A4">
            <v>101</v>
          </cell>
          <cell r="B4" t="str">
            <v>Unidad Especializada en Análisis Financiero</v>
          </cell>
          <cell r="C4">
            <v>9</v>
          </cell>
          <cell r="D4" t="str">
            <v>Sector Central</v>
          </cell>
        </row>
        <row r="5">
          <cell r="A5">
            <v>103</v>
          </cell>
          <cell r="B5" t="str">
            <v>Unidad para la Implementación del Sistema Procesal Penal Acusatorio en la Procuraduría General de la República</v>
          </cell>
          <cell r="C5">
            <v>9</v>
          </cell>
          <cell r="D5" t="str">
            <v>Sector Central</v>
          </cell>
        </row>
        <row r="6">
          <cell r="A6">
            <v>110</v>
          </cell>
          <cell r="B6" t="str">
            <v>Dirección General de Comunicación Social</v>
          </cell>
          <cell r="C6">
            <v>9</v>
          </cell>
          <cell r="D6" t="str">
            <v>Sector Central</v>
          </cell>
        </row>
        <row r="7">
          <cell r="A7">
            <v>112</v>
          </cell>
          <cell r="B7" t="str">
            <v>Órgano Interno de Control</v>
          </cell>
          <cell r="C7">
            <v>9</v>
          </cell>
          <cell r="D7" t="str">
            <v>Sector Central</v>
          </cell>
        </row>
        <row r="8">
          <cell r="A8">
            <v>120</v>
          </cell>
          <cell r="B8" t="str">
            <v>Policía Federal Ministerial</v>
          </cell>
          <cell r="C8">
            <v>9</v>
          </cell>
          <cell r="D8" t="str">
            <v>Sector Central</v>
          </cell>
        </row>
        <row r="9">
          <cell r="A9">
            <v>121</v>
          </cell>
          <cell r="B9" t="str">
            <v>Dirección General de Mandamientos Ministeriales y Judiciales</v>
          </cell>
          <cell r="C9">
            <v>9</v>
          </cell>
          <cell r="D9" t="str">
            <v>Sector Central</v>
          </cell>
        </row>
        <row r="10">
          <cell r="A10">
            <v>122</v>
          </cell>
          <cell r="B10" t="str">
            <v>Dirección General de Servicios Especiales de Seguridad y de Protección a Personas</v>
          </cell>
          <cell r="C10">
            <v>9</v>
          </cell>
          <cell r="D10" t="str">
            <v>Sector Central</v>
          </cell>
        </row>
        <row r="11">
          <cell r="A11">
            <v>123</v>
          </cell>
          <cell r="B11" t="str">
            <v>Dirección General del Centro de Comunicaciones</v>
          </cell>
          <cell r="C11">
            <v>9</v>
          </cell>
          <cell r="D11" t="str">
            <v>Sector Central</v>
          </cell>
        </row>
        <row r="12">
          <cell r="A12">
            <v>124</v>
          </cell>
          <cell r="B12" t="str">
            <v>Dirección General de Apoyo Técnico y Logístico</v>
          </cell>
          <cell r="C12">
            <v>9</v>
          </cell>
          <cell r="D12" t="str">
            <v>Sector Central</v>
          </cell>
        </row>
        <row r="13">
          <cell r="A13">
            <v>125</v>
          </cell>
          <cell r="B13" t="str">
            <v>Dirección General de Investigación Policial en Apoyo a Mandamientos</v>
          </cell>
          <cell r="C13">
            <v>9</v>
          </cell>
          <cell r="D13" t="str">
            <v>Sector Central</v>
          </cell>
        </row>
        <row r="14">
          <cell r="A14">
            <v>129</v>
          </cell>
          <cell r="B14" t="str">
            <v>Dirección General de Asuntos Policiales Internacionales e INTERPOL</v>
          </cell>
          <cell r="C14">
            <v>9</v>
          </cell>
          <cell r="D14" t="str">
            <v>Sector Central</v>
          </cell>
        </row>
        <row r="15">
          <cell r="A15">
            <v>130</v>
          </cell>
          <cell r="B15" t="str">
            <v>Coordinación de Planeación, Desarrollo e Innovación Institucional</v>
          </cell>
          <cell r="C15">
            <v>9</v>
          </cell>
          <cell r="D15" t="str">
            <v>Sector Central</v>
          </cell>
        </row>
        <row r="16">
          <cell r="A16">
            <v>131</v>
          </cell>
          <cell r="B16" t="str">
            <v>Dirección General de Planeación y Proyectos Estratégicos</v>
          </cell>
          <cell r="C16">
            <v>9</v>
          </cell>
          <cell r="D16" t="str">
            <v>Sector Central</v>
          </cell>
        </row>
        <row r="17">
          <cell r="A17">
            <v>132</v>
          </cell>
          <cell r="B17" t="str">
            <v>Dirección General de Políticas Públicas, Vinculación y Coordinación Interinstitucional</v>
          </cell>
          <cell r="C17">
            <v>9</v>
          </cell>
          <cell r="D17" t="str">
            <v>Sector Central</v>
          </cell>
        </row>
        <row r="18">
          <cell r="A18">
            <v>133</v>
          </cell>
          <cell r="B18" t="str">
            <v>Dirección General de Formación Profesional</v>
          </cell>
          <cell r="C18">
            <v>9</v>
          </cell>
          <cell r="D18" t="str">
            <v>Sector Central</v>
          </cell>
        </row>
        <row r="19">
          <cell r="A19">
            <v>134</v>
          </cell>
          <cell r="B19" t="str">
            <v>Dirección General del Servicio de Carrera</v>
          </cell>
          <cell r="C19">
            <v>9</v>
          </cell>
          <cell r="D19" t="str">
            <v>Sector Central</v>
          </cell>
        </row>
        <row r="20">
          <cell r="A20">
            <v>140</v>
          </cell>
          <cell r="B20" t="str">
            <v>Coordinación General de Servicios Periciales</v>
          </cell>
          <cell r="C20">
            <v>9</v>
          </cell>
          <cell r="D20" t="str">
            <v>Sector Central</v>
          </cell>
        </row>
        <row r="21">
          <cell r="A21">
            <v>141</v>
          </cell>
          <cell r="B21" t="str">
            <v>Dirección General de Especialidades Periciales Documentales</v>
          </cell>
          <cell r="C21">
            <v>9</v>
          </cell>
          <cell r="D21" t="str">
            <v>Sector Central</v>
          </cell>
        </row>
        <row r="22">
          <cell r="A22">
            <v>142</v>
          </cell>
          <cell r="B22" t="str">
            <v>Dirección General de Especialidades Médico Forenses</v>
          </cell>
          <cell r="C22">
            <v>9</v>
          </cell>
          <cell r="D22" t="str">
            <v>Sector Central</v>
          </cell>
        </row>
        <row r="23">
          <cell r="A23">
            <v>143</v>
          </cell>
          <cell r="B23" t="str">
            <v>Dirección General de Ingenierías Forenses</v>
          </cell>
          <cell r="C23">
            <v>9</v>
          </cell>
          <cell r="D23" t="str">
            <v>Sector Central</v>
          </cell>
        </row>
        <row r="24">
          <cell r="A24">
            <v>144</v>
          </cell>
          <cell r="B24" t="str">
            <v>Dirección General de Laboratorios Criminalísticos</v>
          </cell>
          <cell r="C24">
            <v>9</v>
          </cell>
          <cell r="D24" t="str">
            <v>Sector Central</v>
          </cell>
        </row>
        <row r="25">
          <cell r="A25">
            <v>200</v>
          </cell>
          <cell r="B25" t="str">
            <v>Subprocuraduría Jurídica y de Asuntos Internacionales</v>
          </cell>
          <cell r="C25">
            <v>9</v>
          </cell>
          <cell r="D25" t="str">
            <v>Sector Central</v>
          </cell>
        </row>
        <row r="26">
          <cell r="A26">
            <v>210</v>
          </cell>
          <cell r="B26" t="str">
            <v>Dirección General de Asuntos Jurídicos</v>
          </cell>
          <cell r="C26">
            <v>9</v>
          </cell>
          <cell r="D26" t="str">
            <v>Sector Central</v>
          </cell>
        </row>
        <row r="27">
          <cell r="A27">
            <v>211</v>
          </cell>
          <cell r="B27" t="str">
            <v>Dirección General de Constitucionalidad</v>
          </cell>
          <cell r="C27">
            <v>9</v>
          </cell>
          <cell r="D27" t="str">
            <v>Sector Central</v>
          </cell>
        </row>
        <row r="28">
          <cell r="A28">
            <v>212</v>
          </cell>
          <cell r="B28" t="str">
            <v>Dirección General de Análisis Legislativo y Normatividad</v>
          </cell>
          <cell r="C28">
            <v>9</v>
          </cell>
          <cell r="D28" t="str">
            <v>Sector Central</v>
          </cell>
        </row>
        <row r="29">
          <cell r="A29">
            <v>213</v>
          </cell>
          <cell r="B29" t="str">
            <v>Dirección General de Procedimientos Internacionales</v>
          </cell>
          <cell r="C29">
            <v>9</v>
          </cell>
          <cell r="D29" t="str">
            <v>Sector Central</v>
          </cell>
        </row>
        <row r="30">
          <cell r="A30">
            <v>214</v>
          </cell>
          <cell r="B30" t="str">
            <v>Dirección General de Cooperación Internacional</v>
          </cell>
          <cell r="C30">
            <v>9</v>
          </cell>
          <cell r="D30" t="str">
            <v>Sector Central</v>
          </cell>
        </row>
        <row r="31">
          <cell r="A31">
            <v>216</v>
          </cell>
          <cell r="B31" t="str">
            <v>Coordinación de Asuntos Internacionales y Agregadurías</v>
          </cell>
          <cell r="C31">
            <v>9</v>
          </cell>
          <cell r="D31" t="str">
            <v>Sector Central</v>
          </cell>
        </row>
        <row r="32">
          <cell r="A32">
            <v>217</v>
          </cell>
          <cell r="B32" t="str">
            <v>Agregadurías Legales, Regionales y Oficinas de Enlace</v>
          </cell>
          <cell r="C32">
            <v>9</v>
          </cell>
          <cell r="D32" t="str">
            <v>Sector Central</v>
          </cell>
        </row>
        <row r="33">
          <cell r="A33">
            <v>300</v>
          </cell>
          <cell r="B33" t="str">
            <v>Subprocuraduría de Control Regional, Procedimientos Penales y Amparo</v>
          </cell>
          <cell r="C33">
            <v>9</v>
          </cell>
          <cell r="D33" t="str">
            <v>Sector Central</v>
          </cell>
        </row>
        <row r="34">
          <cell r="A34">
            <v>310</v>
          </cell>
          <cell r="B34" t="str">
            <v>Dirección General de Control de Averiguaciones Previas</v>
          </cell>
          <cell r="C34">
            <v>9</v>
          </cell>
          <cell r="D34" t="str">
            <v>Sector Central</v>
          </cell>
        </row>
        <row r="35">
          <cell r="A35">
            <v>311</v>
          </cell>
          <cell r="B35" t="str">
            <v>Dirección General de Control de Procesos Penales Federales</v>
          </cell>
          <cell r="C35">
            <v>9</v>
          </cell>
          <cell r="D35" t="str">
            <v>Sector Central</v>
          </cell>
        </row>
        <row r="36">
          <cell r="A36">
            <v>312</v>
          </cell>
          <cell r="B36" t="str">
            <v>Dirección General de Control de Juicios de Amparo</v>
          </cell>
          <cell r="C36">
            <v>9</v>
          </cell>
          <cell r="D36" t="str">
            <v>Sector Central</v>
          </cell>
        </row>
        <row r="37">
          <cell r="A37">
            <v>313</v>
          </cell>
          <cell r="B37" t="str">
            <v>Coordinación de Supervisión y Control Regional</v>
          </cell>
          <cell r="C37">
            <v>9</v>
          </cell>
          <cell r="D37" t="str">
            <v>Sector Central</v>
          </cell>
        </row>
        <row r="38">
          <cell r="A38">
            <v>321</v>
          </cell>
          <cell r="B38" t="str">
            <v>Delegación Estatal en Aguascalientes</v>
          </cell>
          <cell r="C38">
            <v>9</v>
          </cell>
          <cell r="D38" t="str">
            <v>Delegaciones</v>
          </cell>
        </row>
        <row r="39">
          <cell r="A39">
            <v>322</v>
          </cell>
          <cell r="B39" t="str">
            <v>Delegación Estatal en Baja California</v>
          </cell>
          <cell r="C39">
            <v>1</v>
          </cell>
          <cell r="D39" t="str">
            <v>Delegaciones</v>
          </cell>
        </row>
        <row r="40">
          <cell r="A40">
            <v>323</v>
          </cell>
          <cell r="B40" t="str">
            <v>Delegación Estatal en Baja California Sur</v>
          </cell>
          <cell r="C40">
            <v>2</v>
          </cell>
          <cell r="D40" t="str">
            <v>Delegaciones</v>
          </cell>
        </row>
        <row r="41">
          <cell r="A41">
            <v>324</v>
          </cell>
          <cell r="B41" t="str">
            <v>Delegación Estatal en Campeche</v>
          </cell>
          <cell r="C41">
            <v>3</v>
          </cell>
          <cell r="D41" t="str">
            <v>Delegaciones</v>
          </cell>
        </row>
        <row r="42">
          <cell r="A42">
            <v>325</v>
          </cell>
          <cell r="B42" t="str">
            <v>Delegación Estatal en Coahuila</v>
          </cell>
          <cell r="C42">
            <v>4</v>
          </cell>
          <cell r="D42" t="str">
            <v>Delegaciones</v>
          </cell>
        </row>
        <row r="43">
          <cell r="A43">
            <v>326</v>
          </cell>
          <cell r="B43" t="str">
            <v>Delegación Estatal en Colima</v>
          </cell>
          <cell r="C43">
            <v>5</v>
          </cell>
          <cell r="D43" t="str">
            <v>Delegaciones</v>
          </cell>
        </row>
        <row r="44">
          <cell r="A44">
            <v>327</v>
          </cell>
          <cell r="B44" t="str">
            <v>Delegación Estatal en Chiapas</v>
          </cell>
          <cell r="C44">
            <v>6</v>
          </cell>
          <cell r="D44" t="str">
            <v>Delegaciones</v>
          </cell>
        </row>
        <row r="45">
          <cell r="A45">
            <v>328</v>
          </cell>
          <cell r="B45" t="str">
            <v>Delegación Estatal en Chihuahua</v>
          </cell>
          <cell r="C45">
            <v>7</v>
          </cell>
          <cell r="D45" t="str">
            <v>Delegaciones</v>
          </cell>
        </row>
        <row r="46">
          <cell r="A46">
            <v>329</v>
          </cell>
          <cell r="B46" t="str">
            <v>Delegación Estatal en el Distrito Federal</v>
          </cell>
          <cell r="C46">
            <v>8</v>
          </cell>
          <cell r="D46" t="str">
            <v>Delegaciones</v>
          </cell>
        </row>
        <row r="47">
          <cell r="A47">
            <v>330</v>
          </cell>
          <cell r="B47" t="str">
            <v>Delegación Estatal en Durango</v>
          </cell>
          <cell r="C47">
            <v>9</v>
          </cell>
          <cell r="D47" t="str">
            <v>Delegaciones</v>
          </cell>
        </row>
        <row r="48">
          <cell r="A48">
            <v>331</v>
          </cell>
          <cell r="B48" t="str">
            <v>Delegación Estatal en Guanajuato</v>
          </cell>
          <cell r="C48">
            <v>10</v>
          </cell>
          <cell r="D48" t="str">
            <v>Delegaciones</v>
          </cell>
        </row>
        <row r="49">
          <cell r="A49">
            <v>332</v>
          </cell>
          <cell r="B49" t="str">
            <v>Delegación Estatal en Guerrero</v>
          </cell>
          <cell r="C49">
            <v>11</v>
          </cell>
          <cell r="D49" t="str">
            <v>Delegaciones</v>
          </cell>
        </row>
        <row r="50">
          <cell r="A50">
            <v>333</v>
          </cell>
          <cell r="B50" t="str">
            <v>Delegación Estatal en Hidalgo</v>
          </cell>
          <cell r="C50">
            <v>12</v>
          </cell>
          <cell r="D50" t="str">
            <v>Delegaciones</v>
          </cell>
        </row>
        <row r="51">
          <cell r="A51">
            <v>334</v>
          </cell>
          <cell r="B51" t="str">
            <v>Delegación Estatal en Jalisco</v>
          </cell>
          <cell r="C51">
            <v>13</v>
          </cell>
          <cell r="D51" t="str">
            <v>Delegaciones</v>
          </cell>
        </row>
        <row r="52">
          <cell r="A52">
            <v>335</v>
          </cell>
          <cell r="B52" t="str">
            <v>Delegación Estatal en México</v>
          </cell>
          <cell r="C52">
            <v>14</v>
          </cell>
          <cell r="D52" t="str">
            <v>Delegaciones</v>
          </cell>
        </row>
        <row r="53">
          <cell r="A53">
            <v>336</v>
          </cell>
          <cell r="B53" t="str">
            <v>Delegación Estatal en Michoacán</v>
          </cell>
          <cell r="C53">
            <v>15</v>
          </cell>
          <cell r="D53" t="str">
            <v>Delegaciones</v>
          </cell>
        </row>
        <row r="54">
          <cell r="A54">
            <v>337</v>
          </cell>
          <cell r="B54" t="str">
            <v>Delegación Estatal en Morelos</v>
          </cell>
          <cell r="C54">
            <v>16</v>
          </cell>
          <cell r="D54" t="str">
            <v>Delegaciones</v>
          </cell>
        </row>
        <row r="55">
          <cell r="A55">
            <v>338</v>
          </cell>
          <cell r="B55" t="str">
            <v>Delegación Estatal en Nayarit</v>
          </cell>
          <cell r="C55">
            <v>17</v>
          </cell>
          <cell r="D55" t="str">
            <v>Delegaciones</v>
          </cell>
        </row>
        <row r="56">
          <cell r="A56">
            <v>339</v>
          </cell>
          <cell r="B56" t="str">
            <v>Delegación Estatal en Nuevo León</v>
          </cell>
          <cell r="C56">
            <v>18</v>
          </cell>
          <cell r="D56" t="str">
            <v>Delegaciones</v>
          </cell>
        </row>
        <row r="57">
          <cell r="A57">
            <v>340</v>
          </cell>
          <cell r="B57" t="str">
            <v>Delegación Estatal en Oaxaca</v>
          </cell>
          <cell r="C57">
            <v>19</v>
          </cell>
          <cell r="D57" t="str">
            <v>Delegaciones</v>
          </cell>
        </row>
        <row r="58">
          <cell r="A58">
            <v>341</v>
          </cell>
          <cell r="B58" t="str">
            <v>Delegación Estatal en Puebla</v>
          </cell>
          <cell r="C58">
            <v>20</v>
          </cell>
          <cell r="D58" t="str">
            <v>Delegaciones</v>
          </cell>
        </row>
        <row r="59">
          <cell r="A59">
            <v>342</v>
          </cell>
          <cell r="B59" t="str">
            <v>Delegación Estatal en Querétaro</v>
          </cell>
          <cell r="C59">
            <v>21</v>
          </cell>
          <cell r="D59" t="str">
            <v>Delegaciones</v>
          </cell>
        </row>
        <row r="60">
          <cell r="A60">
            <v>343</v>
          </cell>
          <cell r="B60" t="str">
            <v>Delegación Estatal en Quintana Roo</v>
          </cell>
          <cell r="C60">
            <v>22</v>
          </cell>
          <cell r="D60" t="str">
            <v>Delegaciones</v>
          </cell>
        </row>
        <row r="61">
          <cell r="A61">
            <v>344</v>
          </cell>
          <cell r="B61" t="str">
            <v>Delegación Estatal en San Luis Potosí</v>
          </cell>
          <cell r="C61">
            <v>23</v>
          </cell>
          <cell r="D61" t="str">
            <v>Delegaciones</v>
          </cell>
        </row>
        <row r="62">
          <cell r="A62">
            <v>345</v>
          </cell>
          <cell r="B62" t="str">
            <v>Delegación Estatal en Sinaloa</v>
          </cell>
          <cell r="C62">
            <v>24</v>
          </cell>
          <cell r="D62" t="str">
            <v>Delegaciones</v>
          </cell>
        </row>
        <row r="63">
          <cell r="A63">
            <v>346</v>
          </cell>
          <cell r="B63" t="str">
            <v>Delegación Estatal en Sonora</v>
          </cell>
          <cell r="C63">
            <v>25</v>
          </cell>
          <cell r="D63" t="str">
            <v>Delegaciones</v>
          </cell>
        </row>
        <row r="64">
          <cell r="A64">
            <v>347</v>
          </cell>
          <cell r="B64" t="str">
            <v>Delegación Estatal en Tabasco</v>
          </cell>
          <cell r="C64">
            <v>26</v>
          </cell>
          <cell r="D64" t="str">
            <v>Delegaciones</v>
          </cell>
        </row>
        <row r="65">
          <cell r="A65">
            <v>348</v>
          </cell>
          <cell r="B65" t="str">
            <v>Delegación Estatal en Tamaulipas</v>
          </cell>
          <cell r="C65">
            <v>27</v>
          </cell>
          <cell r="D65" t="str">
            <v>Delegaciones</v>
          </cell>
        </row>
        <row r="66">
          <cell r="A66">
            <v>349</v>
          </cell>
          <cell r="B66" t="str">
            <v>Delegación Estatal en Tlaxcala</v>
          </cell>
          <cell r="C66">
            <v>28</v>
          </cell>
          <cell r="D66" t="str">
            <v>Delegaciones</v>
          </cell>
        </row>
        <row r="67">
          <cell r="A67">
            <v>350</v>
          </cell>
          <cell r="B67" t="str">
            <v>Delegación Estatal en Veracruz</v>
          </cell>
          <cell r="C67">
            <v>29</v>
          </cell>
          <cell r="D67" t="str">
            <v>Delegaciones</v>
          </cell>
        </row>
        <row r="68">
          <cell r="A68">
            <v>351</v>
          </cell>
          <cell r="B68" t="str">
            <v>Delegación Estatal en Yucatán</v>
          </cell>
          <cell r="C68">
            <v>30</v>
          </cell>
          <cell r="D68" t="str">
            <v>Delegaciones</v>
          </cell>
        </row>
        <row r="69">
          <cell r="A69">
            <v>352</v>
          </cell>
          <cell r="B69" t="str">
            <v>Delegación Estatal en Zacatecas</v>
          </cell>
          <cell r="C69">
            <v>31</v>
          </cell>
          <cell r="D69" t="str">
            <v>Delegaciones</v>
          </cell>
        </row>
        <row r="70">
          <cell r="A70">
            <v>400</v>
          </cell>
          <cell r="B70" t="str">
            <v>Subprocuraduría Especializada en Investigación de Delincuencia Organizada</v>
          </cell>
          <cell r="C70">
            <v>32</v>
          </cell>
          <cell r="D70" t="str">
            <v>Sector Central</v>
          </cell>
        </row>
        <row r="71">
          <cell r="A71">
            <v>410</v>
          </cell>
          <cell r="B71" t="str">
            <v>Unidad Especializada en Investigación de Terrorismo, Acopio y Tráfico de Armas</v>
          </cell>
          <cell r="C71">
            <v>9</v>
          </cell>
          <cell r="D71" t="str">
            <v>Sector Central</v>
          </cell>
        </row>
        <row r="72">
          <cell r="A72">
            <v>411</v>
          </cell>
          <cell r="B72" t="str">
            <v>Unidad Especializada en Investigación de Delitos contra la Salud</v>
          </cell>
          <cell r="C72">
            <v>9</v>
          </cell>
          <cell r="D72" t="str">
            <v>Sector Central</v>
          </cell>
        </row>
        <row r="73">
          <cell r="A73">
            <v>412</v>
          </cell>
          <cell r="B73" t="str">
            <v>Unidad Especializada en Investigación de Operaciones con Recursos de Procedencia Ilícita y de Falsificación o Alteración de Moneda</v>
          </cell>
          <cell r="C73">
            <v>9</v>
          </cell>
          <cell r="D73" t="str">
            <v>Sector Central</v>
          </cell>
        </row>
        <row r="74">
          <cell r="A74">
            <v>413</v>
          </cell>
          <cell r="B74" t="str">
            <v>Unidad Especializada en Investigación de Delitos en materia de Secuestro</v>
          </cell>
          <cell r="C74">
            <v>9</v>
          </cell>
          <cell r="D74" t="str">
            <v>Sector Central</v>
          </cell>
        </row>
        <row r="75">
          <cell r="A75">
            <v>414</v>
          </cell>
          <cell r="B75" t="str">
            <v>Unidad Especializada en Investigación de Tráfico de Menores, Personas y Órganos</v>
          </cell>
          <cell r="C75">
            <v>9</v>
          </cell>
          <cell r="D75" t="str">
            <v>Sector Central</v>
          </cell>
        </row>
        <row r="76">
          <cell r="A76">
            <v>415</v>
          </cell>
          <cell r="B76" t="str">
            <v>Unidad Especializada en Investigación de Asalto y Robo de Vehículos</v>
          </cell>
          <cell r="C76">
            <v>9</v>
          </cell>
          <cell r="D76" t="str">
            <v>Sector Central</v>
          </cell>
        </row>
        <row r="77">
          <cell r="A77">
            <v>416</v>
          </cell>
          <cell r="B77" t="str">
            <v>Dirección General de Control de Procesos Penales y Amparo en materia de Delincuencia Organizada</v>
          </cell>
          <cell r="C77">
            <v>9</v>
          </cell>
          <cell r="D77" t="str">
            <v>Sector Central</v>
          </cell>
        </row>
        <row r="78">
          <cell r="A78">
            <v>417</v>
          </cell>
          <cell r="B78" t="str">
            <v>Dirección General de Apoyo Jurídico y Control Ministerial en Delincuencia Organizada</v>
          </cell>
          <cell r="C78">
            <v>9</v>
          </cell>
          <cell r="D78" t="str">
            <v>Sector Central</v>
          </cell>
        </row>
        <row r="79">
          <cell r="A79">
            <v>418</v>
          </cell>
          <cell r="B79" t="str">
            <v>Dirección General de Cuerpo Técnico de Control</v>
          </cell>
          <cell r="C79">
            <v>9</v>
          </cell>
          <cell r="D79" t="str">
            <v>Sector Central</v>
          </cell>
        </row>
        <row r="80">
          <cell r="A80">
            <v>419</v>
          </cell>
          <cell r="B80" t="str">
            <v>Dirección General de Tecnología, Seguridad y Apoyo a la Investigación en Delincuencia Organizada</v>
          </cell>
          <cell r="C80">
            <v>9</v>
          </cell>
          <cell r="D80" t="str">
            <v>Sector Central</v>
          </cell>
        </row>
        <row r="81">
          <cell r="A81">
            <v>500</v>
          </cell>
          <cell r="B81" t="str">
            <v>Subprocuraduría Especializada en Investigación de Delitos Federales</v>
          </cell>
          <cell r="C81">
            <v>9</v>
          </cell>
          <cell r="D81" t="str">
            <v>Sector Central</v>
          </cell>
        </row>
        <row r="82">
          <cell r="A82">
            <v>510</v>
          </cell>
          <cell r="B82" t="str">
            <v>Unidad Especializada en Investigación de Delitos contra los Derechos de Autor y la Propiedad Industrial</v>
          </cell>
          <cell r="C82">
            <v>9</v>
          </cell>
          <cell r="D82" t="str">
            <v>Sector Central</v>
          </cell>
        </row>
        <row r="83">
          <cell r="A83">
            <v>511</v>
          </cell>
          <cell r="B83" t="str">
            <v>Unidad Especializada en Investigación de Delitos Fiscales y Financieros</v>
          </cell>
          <cell r="C83">
            <v>9</v>
          </cell>
          <cell r="D83" t="str">
            <v>Sector Central</v>
          </cell>
        </row>
        <row r="84">
          <cell r="A84">
            <v>512</v>
          </cell>
          <cell r="B84" t="str">
            <v>Unidad Especializada en Investigación de Delitos contra el Ambiente y Previstos en Leyes Especiales</v>
          </cell>
          <cell r="C84">
            <v>9</v>
          </cell>
          <cell r="D84" t="str">
            <v>Sector Central</v>
          </cell>
        </row>
        <row r="85">
          <cell r="A85">
            <v>513</v>
          </cell>
          <cell r="B85" t="str">
            <v>Unidad Especializada en Investigación de Delitos Cometidos por Servidores Públicos y contra la Administración de Justicia</v>
          </cell>
          <cell r="C85">
            <v>9</v>
          </cell>
          <cell r="D85" t="str">
            <v>Sector Central</v>
          </cell>
        </row>
        <row r="86">
          <cell r="A86">
            <v>514</v>
          </cell>
          <cell r="B86" t="str">
            <v>Coordinación General de Investigación</v>
          </cell>
          <cell r="C86">
            <v>9</v>
          </cell>
          <cell r="D86" t="str">
            <v>Sector Central</v>
          </cell>
        </row>
        <row r="87">
          <cell r="A87">
            <v>515</v>
          </cell>
          <cell r="B87" t="str">
            <v>Unidad Especializada en Investigación de Delitos de Comercio de Narcóticos destinados al Consumo Final</v>
          </cell>
          <cell r="C87">
            <v>9</v>
          </cell>
          <cell r="D87" t="str">
            <v>Sector Central</v>
          </cell>
        </row>
        <row r="88">
          <cell r="A88">
            <v>516</v>
          </cell>
          <cell r="B88" t="str">
            <v>Dirección General de Control de Procesos Penales y Amparo en Materia de Delitos Federales</v>
          </cell>
          <cell r="C88">
            <v>9</v>
          </cell>
          <cell r="D88" t="str">
            <v>Sector Central</v>
          </cell>
        </row>
        <row r="89">
          <cell r="A89">
            <v>517</v>
          </cell>
          <cell r="B89" t="str">
            <v>Unidad Especializada en Investigación del Delito de Tortura</v>
          </cell>
          <cell r="C89">
            <v>9</v>
          </cell>
          <cell r="D89" t="str">
            <v>Sector Central</v>
          </cell>
        </row>
        <row r="90">
          <cell r="A90">
            <v>600</v>
          </cell>
          <cell r="B90" t="str">
            <v>Subprocuraduría de Derechos Humanos, Prevención del Delito y Servicios a la Comunidad</v>
          </cell>
          <cell r="C90">
            <v>9</v>
          </cell>
          <cell r="D90" t="str">
            <v>Sector Central</v>
          </cell>
        </row>
        <row r="91">
          <cell r="A91">
            <v>601</v>
          </cell>
          <cell r="B91" t="str">
            <v>Fiscalía Especial para los Delitos de Violencia contra las Mujeres y Trata de Personas</v>
          </cell>
          <cell r="C91">
            <v>9</v>
          </cell>
          <cell r="D91" t="str">
            <v>Sector Central</v>
          </cell>
        </row>
        <row r="92">
          <cell r="A92">
            <v>602</v>
          </cell>
          <cell r="B92" t="str">
            <v>Fiscalía Especial para la Atención de Delitos cometidos en contra de la Libertad de Expresión</v>
          </cell>
          <cell r="C92">
            <v>9</v>
          </cell>
          <cell r="D92" t="str">
            <v>Sector Central</v>
          </cell>
        </row>
        <row r="93">
          <cell r="A93">
            <v>603</v>
          </cell>
          <cell r="B93" t="str">
            <v>Unidad Especializada de Búsqueda de Personas Desaparecidas</v>
          </cell>
          <cell r="C93">
            <v>9</v>
          </cell>
          <cell r="D93" t="str">
            <v>Sector Central</v>
          </cell>
        </row>
        <row r="94">
          <cell r="A94">
            <v>604</v>
          </cell>
          <cell r="B94" t="str">
            <v>Fiscalía Especializada de Búsqueda de Personas Desaparecidas</v>
          </cell>
          <cell r="C94">
            <v>9</v>
          </cell>
          <cell r="D94" t="str">
            <v>Sector Central</v>
          </cell>
        </row>
        <row r="95">
          <cell r="A95">
            <v>605</v>
          </cell>
          <cell r="B95" t="str">
            <v>Oficina de Investigación</v>
          </cell>
          <cell r="C95">
            <v>9</v>
          </cell>
          <cell r="D95" t="str">
            <v>Sector Central</v>
          </cell>
        </row>
        <row r="96">
          <cell r="A96">
            <v>610</v>
          </cell>
          <cell r="B96" t="str">
            <v>Dirección General de Promoción de la Cultura en Derechos Humanos, Quejas e Inspección</v>
          </cell>
          <cell r="C96">
            <v>9</v>
          </cell>
          <cell r="D96" t="str">
            <v>Sector Central</v>
          </cell>
        </row>
        <row r="97">
          <cell r="A97">
            <v>611</v>
          </cell>
          <cell r="B97" t="str">
            <v>Dirección General de Atención y Seguimiento a Recomendaciones y Conciliaciones en Materia de Derechos Humanos</v>
          </cell>
          <cell r="C97">
            <v>9</v>
          </cell>
          <cell r="D97" t="str">
            <v>Sector Central</v>
          </cell>
        </row>
        <row r="98">
          <cell r="A98">
            <v>613</v>
          </cell>
          <cell r="B98" t="str">
            <v>Dirección General de Prevención del Delito y Servicios a la Comunidad</v>
          </cell>
          <cell r="C98">
            <v>9</v>
          </cell>
          <cell r="D98" t="str">
            <v>Sector Central</v>
          </cell>
        </row>
        <row r="99">
          <cell r="A99">
            <v>700</v>
          </cell>
          <cell r="B99" t="str">
            <v>Fiscalía Especializada para la Atención de Delitos Electorales</v>
          </cell>
          <cell r="C99">
            <v>9</v>
          </cell>
          <cell r="D99" t="str">
            <v>Sector Central</v>
          </cell>
        </row>
        <row r="100">
          <cell r="A100">
            <v>800</v>
          </cell>
          <cell r="B100" t="str">
            <v>Oficialía Mayor</v>
          </cell>
          <cell r="C100">
            <v>9</v>
          </cell>
          <cell r="D100" t="str">
            <v>Sector Central</v>
          </cell>
        </row>
        <row r="101">
          <cell r="A101">
            <v>810</v>
          </cell>
          <cell r="B101" t="str">
            <v>Dirección General de Programación y Presupuesto</v>
          </cell>
          <cell r="C101">
            <v>9</v>
          </cell>
          <cell r="D101" t="str">
            <v>Sector Central</v>
          </cell>
        </row>
        <row r="102">
          <cell r="A102">
            <v>811</v>
          </cell>
          <cell r="B102" t="str">
            <v>Dirección General de Recursos Humanos y Organización</v>
          </cell>
          <cell r="C102">
            <v>9</v>
          </cell>
          <cell r="D102" t="str">
            <v>Sector Central</v>
          </cell>
        </row>
        <row r="103">
          <cell r="A103">
            <v>812</v>
          </cell>
          <cell r="B103" t="str">
            <v>Dirección General de Recursos Materiales y Servicios Generales</v>
          </cell>
          <cell r="C103">
            <v>9</v>
          </cell>
          <cell r="D103" t="str">
            <v>Sector Central</v>
          </cell>
        </row>
        <row r="104">
          <cell r="A104">
            <v>813</v>
          </cell>
          <cell r="B104" t="str">
            <v>Dirección General de Tecnologías de Información y Comunicaciones</v>
          </cell>
          <cell r="C104">
            <v>9</v>
          </cell>
          <cell r="D104" t="str">
            <v>Sector Central</v>
          </cell>
        </row>
        <row r="105">
          <cell r="A105">
            <v>814</v>
          </cell>
          <cell r="B105" t="str">
            <v>Dirección General de Control y Registro de Aseguramientos Ministeriales</v>
          </cell>
          <cell r="C105">
            <v>9</v>
          </cell>
          <cell r="D105" t="str">
            <v>Sector Central</v>
          </cell>
        </row>
        <row r="106">
          <cell r="A106">
            <v>815</v>
          </cell>
          <cell r="B106" t="str">
            <v>Dirección General de Servicios Aéreos</v>
          </cell>
          <cell r="C106">
            <v>9</v>
          </cell>
          <cell r="D106" t="str">
            <v>Sector Central</v>
          </cell>
        </row>
        <row r="107">
          <cell r="A107">
            <v>816</v>
          </cell>
          <cell r="B107" t="str">
            <v>Dirección General de Seguridad Institucional</v>
          </cell>
          <cell r="C107">
            <v>9</v>
          </cell>
          <cell r="D107" t="str">
            <v>Sector Central</v>
          </cell>
        </row>
        <row r="108">
          <cell r="A108">
            <v>900</v>
          </cell>
          <cell r="B108" t="str">
            <v>Visitaduría General</v>
          </cell>
          <cell r="C108">
            <v>9</v>
          </cell>
          <cell r="D108" t="str">
            <v>Sector Central</v>
          </cell>
        </row>
        <row r="109">
          <cell r="A109">
            <v>910</v>
          </cell>
          <cell r="B109" t="str">
            <v>Dirección General de Evaluación Técnico Jurídica</v>
          </cell>
          <cell r="C109">
            <v>9</v>
          </cell>
          <cell r="D109" t="str">
            <v>Sector Central</v>
          </cell>
        </row>
        <row r="110">
          <cell r="A110">
            <v>911</v>
          </cell>
          <cell r="B110" t="str">
            <v>Dirección General de Asuntos Internos</v>
          </cell>
          <cell r="C110">
            <v>9</v>
          </cell>
          <cell r="D110" t="str">
            <v>Sector Central</v>
          </cell>
        </row>
        <row r="111">
          <cell r="A111">
            <v>913</v>
          </cell>
          <cell r="B111" t="str">
            <v>Dirección General de Delitos Cometidos por Servidores Públicos de la Institución</v>
          </cell>
          <cell r="C111">
            <v>9</v>
          </cell>
          <cell r="D111" t="str">
            <v>Sector Central</v>
          </cell>
        </row>
        <row r="112">
          <cell r="A112">
            <v>914</v>
          </cell>
          <cell r="B112" t="str">
            <v>Dirección General de Procedimientos de Remoción</v>
          </cell>
          <cell r="C112">
            <v>9</v>
          </cell>
          <cell r="D112" t="str">
            <v>Sector Central</v>
          </cell>
        </row>
        <row r="113">
          <cell r="A113" t="str">
            <v>A00</v>
          </cell>
          <cell r="B113" t="str">
            <v>Centro Nacional de Planeación, Análisis e Información para el Combate a la Delincuencia</v>
          </cell>
          <cell r="C113">
            <v>9</v>
          </cell>
          <cell r="D113" t="str">
            <v>Organo Desconcentrado</v>
          </cell>
        </row>
        <row r="114">
          <cell r="A114" t="str">
            <v>B00</v>
          </cell>
          <cell r="B114" t="str">
            <v>Instituto de Formación Ministerial, Policial y Pericial</v>
          </cell>
          <cell r="C114">
            <v>9</v>
          </cell>
          <cell r="D114" t="str">
            <v>Organo Desconcentrado</v>
          </cell>
        </row>
        <row r="115">
          <cell r="A115" t="str">
            <v>C00</v>
          </cell>
          <cell r="B115" t="str">
            <v>Centro de Evaluación y Control de Confianza</v>
          </cell>
          <cell r="C115">
            <v>9</v>
          </cell>
          <cell r="D115" t="str">
            <v>Organo Desconcentrado</v>
          </cell>
        </row>
        <row r="116">
          <cell r="A116" t="str">
            <v>D00</v>
          </cell>
          <cell r="B116" t="str">
            <v>Centro Federal de Protección a Personas</v>
          </cell>
          <cell r="C116">
            <v>9</v>
          </cell>
          <cell r="D116" t="str">
            <v>Organo Desconcentrado</v>
          </cell>
        </row>
        <row r="117">
          <cell r="A117" t="str">
            <v>E00</v>
          </cell>
          <cell r="B117" t="str">
            <v>Agencia de Investigación Criminal</v>
          </cell>
          <cell r="C117">
            <v>9</v>
          </cell>
          <cell r="D117" t="str">
            <v>Organo Desconcentrado</v>
          </cell>
        </row>
        <row r="118">
          <cell r="A118" t="str">
            <v>F00</v>
          </cell>
          <cell r="B118" t="str">
            <v>Órgano Administrativo Desconcentrado Especializado en Mecanismos Alternativos de Solución de Controversias en Materia Penal</v>
          </cell>
          <cell r="C118">
            <v>9</v>
          </cell>
          <cell r="D118" t="str">
            <v>Organo Desconcentrado</v>
          </cell>
        </row>
        <row r="119">
          <cell r="A119" t="str">
            <v>SKC</v>
          </cell>
          <cell r="B119" t="str">
            <v>Instituto Nacional de Ciencias Penales</v>
          </cell>
          <cell r="C119">
            <v>9</v>
          </cell>
          <cell r="D119" t="str">
            <v>Entidad</v>
          </cell>
        </row>
        <row r="747">
          <cell r="A747">
            <v>26101</v>
          </cell>
          <cell r="B747" t="str">
            <v>Combustibles, lubricantes y aditivos para vehículos terrestres, aéreos, marítimos, lacustres y fluviales destinados a la ejecución de programas de seguridad pública y nacional</v>
          </cell>
          <cell r="C747">
            <v>30</v>
          </cell>
          <cell r="D747" t="str">
            <v>Restringida</v>
          </cell>
        </row>
        <row r="748">
          <cell r="A748">
            <v>26102</v>
          </cell>
          <cell r="B748" t="str">
            <v>Combustibles, lubricantes y aditivos para vehículos terrestres, aéreos, marítimos, lacustres y fluviales destinados a servicios públicos y la operación de programas públicos</v>
          </cell>
          <cell r="C748">
            <v>23</v>
          </cell>
          <cell r="D748" t="str">
            <v>Restringida</v>
          </cell>
        </row>
        <row r="749">
          <cell r="A749">
            <v>26103</v>
          </cell>
          <cell r="B749" t="str">
            <v>Combustibles, lubricantes y aditivos para vehículos terrestres, aéreos, marítimos, lacustres y fluviales destinados a servicios administrativos</v>
          </cell>
          <cell r="C749">
            <v>23</v>
          </cell>
          <cell r="D749" t="str">
            <v>Restringida</v>
          </cell>
        </row>
        <row r="750">
          <cell r="A750">
            <v>26104</v>
          </cell>
          <cell r="B750" t="str">
            <v>Combustibles, lubricantes y aditivos para vehículos terrestres, aéreos, marítimos, lacustres y fluviales asignados a servidores públicos</v>
          </cell>
          <cell r="C750">
            <v>23</v>
          </cell>
          <cell r="D750" t="str">
            <v>Restringida</v>
          </cell>
        </row>
        <row r="751">
          <cell r="A751">
            <v>26105</v>
          </cell>
          <cell r="B751" t="str">
            <v>Combustibles, lubricantes y aditivos para maquinaria, equipo de producción y servicios administrativos</v>
          </cell>
          <cell r="C751">
            <v>30</v>
          </cell>
          <cell r="D751" t="str">
            <v>Restringida</v>
          </cell>
        </row>
        <row r="752">
          <cell r="A752">
            <v>31101</v>
          </cell>
          <cell r="B752" t="str">
            <v>Servicio de energía eléctrica</v>
          </cell>
          <cell r="C752">
            <v>30</v>
          </cell>
          <cell r="D752" t="str">
            <v>Restringida</v>
          </cell>
        </row>
        <row r="753">
          <cell r="A753">
            <v>31301</v>
          </cell>
          <cell r="B753" t="str">
            <v>Servicio de agua</v>
          </cell>
          <cell r="C753">
            <v>30</v>
          </cell>
          <cell r="D753" t="str">
            <v>Restringida</v>
          </cell>
        </row>
        <row r="754">
          <cell r="A754">
            <v>31401</v>
          </cell>
          <cell r="B754" t="str">
            <v>Servicio telefónico convencional</v>
          </cell>
          <cell r="C754">
            <v>30</v>
          </cell>
          <cell r="D754" t="str">
            <v>Restringida</v>
          </cell>
        </row>
        <row r="755">
          <cell r="A755">
            <v>31501</v>
          </cell>
          <cell r="B755" t="str">
            <v>Servicio de telefonía celular</v>
          </cell>
          <cell r="C755">
            <v>30</v>
          </cell>
          <cell r="D755" t="str">
            <v>Restringida</v>
          </cell>
        </row>
        <row r="756">
          <cell r="A756">
            <v>33101</v>
          </cell>
          <cell r="B756" t="str">
            <v>Asesorías asociadas a convenios, tratados o acuerdos</v>
          </cell>
          <cell r="C756">
            <v>23</v>
          </cell>
          <cell r="D756" t="str">
            <v>Restringida</v>
          </cell>
        </row>
        <row r="757">
          <cell r="A757">
            <v>33102</v>
          </cell>
          <cell r="B757" t="str">
            <v>Asesorías por controversias en el marco de los tratados internacionales</v>
          </cell>
          <cell r="C757">
            <v>23</v>
          </cell>
          <cell r="D757" t="str">
            <v>Restringida</v>
          </cell>
        </row>
        <row r="758">
          <cell r="A758">
            <v>33103</v>
          </cell>
          <cell r="B758" t="str">
            <v>Consultorías para programas o proyectos financiados por organismos internacionales</v>
          </cell>
          <cell r="C758">
            <v>23</v>
          </cell>
          <cell r="D758" t="str">
            <v>Restringida</v>
          </cell>
        </row>
        <row r="759">
          <cell r="A759">
            <v>33104</v>
          </cell>
          <cell r="B759" t="str">
            <v>Otras asesorías para la operación de programas</v>
          </cell>
          <cell r="C759">
            <v>23</v>
          </cell>
          <cell r="D759" t="str">
            <v>Restringida</v>
          </cell>
        </row>
        <row r="760">
          <cell r="A760">
            <v>33303</v>
          </cell>
          <cell r="B760" t="str">
            <v>Servicios relacionados con certificación de procesos</v>
          </cell>
          <cell r="C760">
            <v>23</v>
          </cell>
          <cell r="D760" t="str">
            <v>Restringida</v>
          </cell>
        </row>
        <row r="761">
          <cell r="A761">
            <v>33501</v>
          </cell>
          <cell r="B761" t="str">
            <v>Estudios e investigaciones</v>
          </cell>
          <cell r="C761">
            <v>23</v>
          </cell>
          <cell r="D761" t="str">
            <v>Restringida</v>
          </cell>
        </row>
        <row r="762">
          <cell r="A762">
            <v>33602</v>
          </cell>
          <cell r="B762" t="str">
            <v>Otros servicios comerciales</v>
          </cell>
          <cell r="C762">
            <v>30</v>
          </cell>
          <cell r="D762" t="str">
            <v>Restringida</v>
          </cell>
        </row>
        <row r="763">
          <cell r="A763">
            <v>33604</v>
          </cell>
          <cell r="B763" t="str">
            <v>Impresión y elaboración de material informativo derivado de la operación y administración de las dependencias y entidades</v>
          </cell>
          <cell r="C763">
            <v>30</v>
          </cell>
          <cell r="D763" t="str">
            <v>Restringida</v>
          </cell>
        </row>
        <row r="764">
          <cell r="A764">
            <v>35101</v>
          </cell>
          <cell r="B764" t="str">
            <v>Mantenimiento y conservación de inmuebles</v>
          </cell>
          <cell r="C764">
            <v>23</v>
          </cell>
          <cell r="D764" t="str">
            <v>Restringida</v>
          </cell>
        </row>
        <row r="765">
          <cell r="A765">
            <v>35102</v>
          </cell>
          <cell r="B765" t="str">
            <v>Mantenimiento y conservación de inmuebles para la prestación de servicios públicos</v>
          </cell>
          <cell r="C765">
            <v>23</v>
          </cell>
          <cell r="D765" t="str">
            <v>Restringida</v>
          </cell>
        </row>
        <row r="766">
          <cell r="A766">
            <v>35501</v>
          </cell>
          <cell r="B766" t="str">
            <v>Mantenimiento y conservación de vehículos terrestres, aéreos, marítimos, lacustres y fluviales</v>
          </cell>
          <cell r="C766">
            <v>23</v>
          </cell>
          <cell r="D766" t="str">
            <v>Restringida</v>
          </cell>
        </row>
        <row r="767">
          <cell r="A767">
            <v>36101</v>
          </cell>
          <cell r="B767" t="str">
            <v>Difusión de mensajes sobre programas y actividades gubernamentales</v>
          </cell>
          <cell r="C767">
            <v>23</v>
          </cell>
          <cell r="D767" t="str">
            <v>Restringida</v>
          </cell>
        </row>
        <row r="768">
          <cell r="A768">
            <v>36201</v>
          </cell>
          <cell r="B768" t="str">
            <v>Difusión de mensajes comerciales para promover la venta de productos o servicios</v>
          </cell>
          <cell r="C768">
            <v>23</v>
          </cell>
          <cell r="D768" t="str">
            <v>Restringida</v>
          </cell>
        </row>
        <row r="769">
          <cell r="A769">
            <v>36901</v>
          </cell>
          <cell r="B769" t="str">
            <v>Servicios relacionados con monitoreo de información en medios masivos</v>
          </cell>
          <cell r="C769">
            <v>23</v>
          </cell>
          <cell r="D769" t="str">
            <v>Restringida</v>
          </cell>
        </row>
        <row r="770">
          <cell r="A770">
            <v>37101</v>
          </cell>
          <cell r="B770" t="str">
            <v>Pasajes aéreos nacionales para labores en campo y de supervisión</v>
          </cell>
          <cell r="C770">
            <v>23</v>
          </cell>
          <cell r="D770" t="str">
            <v>Restringida</v>
          </cell>
        </row>
        <row r="771">
          <cell r="A771">
            <v>37102</v>
          </cell>
          <cell r="B771" t="str">
            <v>Pasajes aéreos nacionales asociados a los programas de seguridad pública y nacional</v>
          </cell>
          <cell r="C771">
            <v>23</v>
          </cell>
          <cell r="D771" t="str">
            <v>Restringida</v>
          </cell>
        </row>
        <row r="772">
          <cell r="A772">
            <v>37103</v>
          </cell>
          <cell r="B772" t="str">
            <v>Pasajes aéreos nacionales asociados a desastres naturales</v>
          </cell>
          <cell r="C772">
            <v>23</v>
          </cell>
          <cell r="D772" t="str">
            <v>Restringida</v>
          </cell>
        </row>
        <row r="773">
          <cell r="A773">
            <v>37104</v>
          </cell>
          <cell r="B773" t="str">
            <v xml:space="preserve">Pasajes aéreos nacionales para servidores publicos de mando en el desempeño de funciones oficiales </v>
          </cell>
          <cell r="C773">
            <v>23</v>
          </cell>
          <cell r="D773" t="str">
            <v>Restringida</v>
          </cell>
        </row>
        <row r="774">
          <cell r="A774">
            <v>37105</v>
          </cell>
          <cell r="B774" t="str">
            <v>Pasajes aéreos nacionales internacionales asociados a los programas de seguridad publica y nacional</v>
          </cell>
          <cell r="C774">
            <v>23</v>
          </cell>
          <cell r="D774" t="str">
            <v>Restringida</v>
          </cell>
        </row>
        <row r="775">
          <cell r="A775">
            <v>37106</v>
          </cell>
          <cell r="B775" t="str">
            <v>Pasajes aéreos nacionales internacionales para servidores publicos en el desempeño de comisiones y funciones oficiales</v>
          </cell>
          <cell r="C775">
            <v>23</v>
          </cell>
          <cell r="D775" t="str">
            <v>Restringida</v>
          </cell>
        </row>
        <row r="776">
          <cell r="A776">
            <v>37201</v>
          </cell>
          <cell r="B776" t="str">
            <v>Pasajes terrestres nacionales para labores en campo y de supervisión</v>
          </cell>
          <cell r="C776">
            <v>23</v>
          </cell>
          <cell r="D776" t="str">
            <v>Restringida</v>
          </cell>
        </row>
        <row r="777">
          <cell r="A777">
            <v>37202</v>
          </cell>
          <cell r="B777" t="str">
            <v>Pasajes terrestres nacionales asociados a los programas de seguridad publica y nacional</v>
          </cell>
          <cell r="C777">
            <v>23</v>
          </cell>
          <cell r="D777" t="str">
            <v>Restringida</v>
          </cell>
        </row>
        <row r="778">
          <cell r="A778">
            <v>37203</v>
          </cell>
          <cell r="B778" t="str">
            <v>Pasajes terrestres nacionales asociados a desastres naturales</v>
          </cell>
          <cell r="C778">
            <v>23</v>
          </cell>
          <cell r="D778" t="str">
            <v>Restringida</v>
          </cell>
        </row>
        <row r="779">
          <cell r="A779">
            <v>37204</v>
          </cell>
          <cell r="B779" t="str">
            <v xml:space="preserve">Pasajes terrestres nacionales para servidores publicos de mando en el desempeño de funciones oficiales </v>
          </cell>
          <cell r="C779">
            <v>23</v>
          </cell>
          <cell r="D779" t="str">
            <v>Restringida</v>
          </cell>
        </row>
        <row r="780">
          <cell r="A780">
            <v>37205</v>
          </cell>
          <cell r="B780" t="str">
            <v>Pasajes terrestres nacionales internacionales asociados a los programas de seguridad publica y nacional</v>
          </cell>
          <cell r="C780">
            <v>23</v>
          </cell>
          <cell r="D780" t="str">
            <v>Restringida</v>
          </cell>
        </row>
        <row r="781">
          <cell r="A781">
            <v>37206</v>
          </cell>
          <cell r="B781" t="str">
            <v>Pasajes terrestres nacionales internacionales para servidores publicos en el desempeño de comisiones y funciones oficiales</v>
          </cell>
          <cell r="C781">
            <v>23</v>
          </cell>
          <cell r="D781" t="str">
            <v>Restringida</v>
          </cell>
        </row>
        <row r="782">
          <cell r="A782">
            <v>37501</v>
          </cell>
          <cell r="B782" t="str">
            <v>Viáticos nacionales para labores en campo y de supervisión</v>
          </cell>
          <cell r="C782">
            <v>23</v>
          </cell>
          <cell r="D782" t="str">
            <v>Restringida</v>
          </cell>
        </row>
        <row r="783">
          <cell r="A783">
            <v>37502</v>
          </cell>
          <cell r="B783" t="str">
            <v>Viáticos nacionales asociados a los programas de seguridad pública y nacional</v>
          </cell>
          <cell r="C783">
            <v>23</v>
          </cell>
          <cell r="D783" t="str">
            <v>Restringida</v>
          </cell>
        </row>
        <row r="784">
          <cell r="A784">
            <v>37503</v>
          </cell>
          <cell r="B784" t="str">
            <v>Viáticos nacionales asociados a desastres naturales</v>
          </cell>
          <cell r="C784">
            <v>23</v>
          </cell>
          <cell r="D784" t="str">
            <v>Restringida</v>
          </cell>
        </row>
        <row r="785">
          <cell r="A785">
            <v>37504</v>
          </cell>
          <cell r="B785" t="str">
            <v>Viáticos nacionales para servidores públicos en el desempeño de funciones oficiales</v>
          </cell>
          <cell r="C785">
            <v>23</v>
          </cell>
          <cell r="D785" t="str">
            <v>Restringida</v>
          </cell>
        </row>
        <row r="786">
          <cell r="A786">
            <v>37601</v>
          </cell>
          <cell r="B786" t="str">
            <v>Viáticos en el extranjero asociados a los programas de seguridad pública y nacional</v>
          </cell>
          <cell r="C786">
            <v>23</v>
          </cell>
          <cell r="D786" t="str">
            <v>Restringida</v>
          </cell>
        </row>
        <row r="787">
          <cell r="A787">
            <v>37602</v>
          </cell>
          <cell r="B787" t="str">
            <v>Viáticos en el extranjero para servidores públicos en el desempeño de comisiones y funciones oficiales</v>
          </cell>
          <cell r="C787">
            <v>23</v>
          </cell>
          <cell r="D787" t="str">
            <v>Restringida</v>
          </cell>
        </row>
        <row r="788">
          <cell r="A788">
            <v>38301</v>
          </cell>
          <cell r="B788" t="str">
            <v>Congresos y convenciones</v>
          </cell>
          <cell r="C788">
            <v>23</v>
          </cell>
          <cell r="D788" t="str">
            <v>Restringida</v>
          </cell>
        </row>
        <row r="789">
          <cell r="A789">
            <v>38501</v>
          </cell>
          <cell r="B789" t="str">
            <v>Gastos para alimentación de servidores públicos de mando</v>
          </cell>
          <cell r="C789">
            <v>23</v>
          </cell>
          <cell r="D789" t="str">
            <v>Restringida</v>
          </cell>
        </row>
        <row r="790">
          <cell r="A790">
            <v>44901</v>
          </cell>
          <cell r="B790" t="str">
            <v>Donativos a instituciones sin fines de lucro</v>
          </cell>
          <cell r="C790">
            <v>23</v>
          </cell>
          <cell r="D790" t="str">
            <v>Restringida</v>
          </cell>
        </row>
        <row r="791">
          <cell r="A791">
            <v>44902</v>
          </cell>
          <cell r="B791" t="str">
            <v>Donativos a entidades federativas o sus municipios</v>
          </cell>
          <cell r="C791">
            <v>23</v>
          </cell>
          <cell r="D791" t="str">
            <v>Restringida</v>
          </cell>
        </row>
        <row r="792">
          <cell r="A792">
            <v>44903</v>
          </cell>
          <cell r="B792" t="str">
            <v>Donativos a fideicomisos privados y estatales</v>
          </cell>
          <cell r="C792">
            <v>23</v>
          </cell>
          <cell r="D792" t="str">
            <v>Restringida</v>
          </cell>
        </row>
        <row r="793">
          <cell r="A793">
            <v>44904</v>
          </cell>
          <cell r="B793" t="str">
            <v>Donativos internacionales</v>
          </cell>
          <cell r="C793">
            <v>23</v>
          </cell>
        </row>
        <row r="832">
          <cell r="A832">
            <v>100</v>
          </cell>
          <cell r="B832" t="str">
            <v>Procuraduría General de la República</v>
          </cell>
          <cell r="C832" t="str">
            <v>IRREDUCTIBLE</v>
          </cell>
          <cell r="D832" t="str">
            <v>Oficina del Procurador</v>
          </cell>
        </row>
        <row r="833">
          <cell r="A833">
            <v>101</v>
          </cell>
          <cell r="B833" t="str">
            <v>Unidad Especializada en Análisis Financiero</v>
          </cell>
        </row>
        <row r="834">
          <cell r="A834">
            <v>102</v>
          </cell>
          <cell r="B834" t="str">
            <v>Coordinación General de Información y Análisis Financiero</v>
          </cell>
        </row>
        <row r="835">
          <cell r="A835">
            <v>103</v>
          </cell>
          <cell r="B835" t="str">
            <v>Unidad para la Implementación del Sistema Procesal Penal Acusatorio en la Procuraduría General de la República</v>
          </cell>
        </row>
        <row r="836">
          <cell r="A836">
            <v>110</v>
          </cell>
          <cell r="B836" t="str">
            <v>Dirección General de Comunicación Social</v>
          </cell>
        </row>
        <row r="837">
          <cell r="A837">
            <v>112</v>
          </cell>
          <cell r="B837" t="str">
            <v>Órgano Interno de Control</v>
          </cell>
        </row>
        <row r="838">
          <cell r="A838">
            <v>120</v>
          </cell>
          <cell r="B838" t="str">
            <v>Policía Federal Ministerial</v>
          </cell>
        </row>
        <row r="839">
          <cell r="A839">
            <v>121</v>
          </cell>
          <cell r="B839" t="str">
            <v>Dirección General de Mandamientos Ministeriales y Judiciales</v>
          </cell>
        </row>
        <row r="840">
          <cell r="A840">
            <v>122</v>
          </cell>
          <cell r="B840" t="str">
            <v>Dirección General de Servicios Especiales de Seguridad y de Protección a Personas</v>
          </cell>
        </row>
        <row r="841">
          <cell r="A841">
            <v>123</v>
          </cell>
          <cell r="B841" t="str">
            <v>Dirección General del Centro de Comunicaciones</v>
          </cell>
        </row>
        <row r="842">
          <cell r="A842">
            <v>124</v>
          </cell>
          <cell r="B842" t="str">
            <v>Dirección General de Apoyo Técnico y Logístico</v>
          </cell>
        </row>
        <row r="843">
          <cell r="A843">
            <v>125</v>
          </cell>
          <cell r="B843" t="str">
            <v>Dirección General de Investigación Policial en Apoyo a Mandamientos</v>
          </cell>
        </row>
        <row r="844">
          <cell r="A844">
            <v>129</v>
          </cell>
          <cell r="B844" t="str">
            <v>Dirección General de Asuntos Policiales Internacionales e Interpol</v>
          </cell>
        </row>
        <row r="845">
          <cell r="A845">
            <v>130</v>
          </cell>
          <cell r="B845" t="str">
            <v>Coordinación de Planeación, Desarrollo e Innovación Institucional</v>
          </cell>
        </row>
        <row r="846">
          <cell r="A846">
            <v>131</v>
          </cell>
          <cell r="B846" t="str">
            <v>Direción General de Planeación y Proyectos Estratégicos</v>
          </cell>
        </row>
        <row r="847">
          <cell r="A847">
            <v>132</v>
          </cell>
          <cell r="B847" t="str">
            <v>Dirección General de Políticas Públicas, Vinculación y Coordinación Interinstitucional</v>
          </cell>
        </row>
        <row r="848">
          <cell r="A848">
            <v>133</v>
          </cell>
          <cell r="B848" t="str">
            <v>Dirección General de Formación Profesional</v>
          </cell>
        </row>
        <row r="849">
          <cell r="A849">
            <v>134</v>
          </cell>
          <cell r="B849" t="str">
            <v>Dirección General del Servicio de Carrera</v>
          </cell>
        </row>
        <row r="850">
          <cell r="A850">
            <v>140</v>
          </cell>
          <cell r="B850" t="str">
            <v>Coordinación General de Servicios Periciales</v>
          </cell>
        </row>
        <row r="851">
          <cell r="A851">
            <v>141</v>
          </cell>
          <cell r="B851" t="str">
            <v>Dirección General de Especialidades Periciales Documentales</v>
          </cell>
        </row>
        <row r="852">
          <cell r="A852">
            <v>142</v>
          </cell>
          <cell r="B852" t="str">
            <v>Dirección General de Especialidades Médico Forenses</v>
          </cell>
        </row>
        <row r="853">
          <cell r="A853">
            <v>143</v>
          </cell>
          <cell r="B853" t="str">
            <v>Dirección General de Ingenierías Forenses</v>
          </cell>
        </row>
        <row r="854">
          <cell r="A854">
            <v>144</v>
          </cell>
          <cell r="B854" t="str">
            <v>Dirección General de Laboratorios Criminalísticos</v>
          </cell>
        </row>
        <row r="855">
          <cell r="A855">
            <v>200</v>
          </cell>
          <cell r="B855" t="str">
            <v>Subprocuraduría Jurídica y de Asuntos Internacionales</v>
          </cell>
        </row>
        <row r="856">
          <cell r="A856">
            <v>210</v>
          </cell>
          <cell r="B856" t="str">
            <v>Dirección General de Asuntos Jurídicos</v>
          </cell>
        </row>
        <row r="857">
          <cell r="A857">
            <v>211</v>
          </cell>
          <cell r="B857" t="str">
            <v>Dirección General de Constitucionalidad</v>
          </cell>
        </row>
        <row r="858">
          <cell r="A858">
            <v>212</v>
          </cell>
          <cell r="B858" t="str">
            <v>Dirección General de Análisis Legislativo y Normatividad</v>
          </cell>
        </row>
        <row r="859">
          <cell r="A859">
            <v>213</v>
          </cell>
          <cell r="B859" t="str">
            <v>Dirección General de Procedimientos Internacionales</v>
          </cell>
        </row>
        <row r="860">
          <cell r="A860">
            <v>214</v>
          </cell>
          <cell r="B860" t="str">
            <v>Dirección General de Cooperación Internacional</v>
          </cell>
        </row>
        <row r="861">
          <cell r="A861">
            <v>216</v>
          </cell>
          <cell r="B861" t="str">
            <v>Coordinación de Asuntos Internacionales y Agregadurías</v>
          </cell>
        </row>
        <row r="862">
          <cell r="A862">
            <v>217</v>
          </cell>
          <cell r="B862" t="str">
            <v>Agregadurías Legales, Regionales y Oficinas de Enlace</v>
          </cell>
          <cell r="C862" t="str">
            <v>IRREDUCTIBLE</v>
          </cell>
          <cell r="D862" t="str">
            <v>Agregadurías Legales, Regionales y Oficinas de Enlace</v>
          </cell>
        </row>
        <row r="863">
          <cell r="A863">
            <v>300</v>
          </cell>
          <cell r="B863" t="str">
            <v>Subprocuraduría de Control Regional, Procedimientos Penales y Amparo</v>
          </cell>
        </row>
        <row r="864">
          <cell r="A864">
            <v>310</v>
          </cell>
          <cell r="B864" t="str">
            <v>Dirección General de Control de Averiguaciones Previas</v>
          </cell>
        </row>
        <row r="865">
          <cell r="A865">
            <v>311</v>
          </cell>
          <cell r="B865" t="str">
            <v>Dirección General de Control de Procesos Penales Federales</v>
          </cell>
        </row>
        <row r="866">
          <cell r="A866">
            <v>312</v>
          </cell>
          <cell r="B866" t="str">
            <v>Dirección General de Control de Juicios de Amparo</v>
          </cell>
        </row>
        <row r="867">
          <cell r="A867">
            <v>313</v>
          </cell>
          <cell r="B867" t="str">
            <v>Coordinación de Supervisión y Control Regional</v>
          </cell>
        </row>
        <row r="868">
          <cell r="A868">
            <v>321</v>
          </cell>
          <cell r="B868" t="str">
            <v>Delegación Estatal en Aguascalientes</v>
          </cell>
          <cell r="C868" t="str">
            <v>IRREDUCTIBLE</v>
          </cell>
          <cell r="D868" t="str">
            <v>Delegaciones</v>
          </cell>
        </row>
        <row r="869">
          <cell r="A869">
            <v>322</v>
          </cell>
          <cell r="B869" t="str">
            <v>Delegación Estatal en Baja California</v>
          </cell>
          <cell r="C869" t="str">
            <v>IRREDUCTIBLE</v>
          </cell>
          <cell r="D869" t="str">
            <v>Delegaciones</v>
          </cell>
        </row>
        <row r="870">
          <cell r="A870">
            <v>323</v>
          </cell>
          <cell r="B870" t="str">
            <v>Delegación Estatal en Baja California Sur</v>
          </cell>
          <cell r="C870" t="str">
            <v>IRREDUCTIBLE</v>
          </cell>
          <cell r="D870" t="str">
            <v>Delegaciones</v>
          </cell>
        </row>
        <row r="871">
          <cell r="A871">
            <v>324</v>
          </cell>
          <cell r="B871" t="str">
            <v>Delegación Estatal en Campeche</v>
          </cell>
          <cell r="C871" t="str">
            <v>IRREDUCTIBLE</v>
          </cell>
          <cell r="D871" t="str">
            <v>Delegaciones</v>
          </cell>
        </row>
        <row r="872">
          <cell r="A872">
            <v>325</v>
          </cell>
          <cell r="B872" t="str">
            <v>Delegación Estatal en Coahuila</v>
          </cell>
          <cell r="C872" t="str">
            <v>IRREDUCTIBLE</v>
          </cell>
          <cell r="D872" t="str">
            <v>Delegaciones</v>
          </cell>
        </row>
        <row r="873">
          <cell r="A873">
            <v>326</v>
          </cell>
          <cell r="B873" t="str">
            <v>Delegación Estatal en Colima</v>
          </cell>
          <cell r="C873" t="str">
            <v>IRREDUCTIBLE</v>
          </cell>
          <cell r="D873" t="str">
            <v>Delegaciones</v>
          </cell>
        </row>
        <row r="874">
          <cell r="A874">
            <v>327</v>
          </cell>
          <cell r="B874" t="str">
            <v>Delegación Estatal en Chiapas</v>
          </cell>
          <cell r="C874" t="str">
            <v>IRREDUCTIBLE</v>
          </cell>
          <cell r="D874" t="str">
            <v>Delegaciones</v>
          </cell>
        </row>
        <row r="875">
          <cell r="A875">
            <v>328</v>
          </cell>
          <cell r="B875" t="str">
            <v>Delegación Estatal en Chihuahua</v>
          </cell>
          <cell r="C875" t="str">
            <v>IRREDUCTIBLE</v>
          </cell>
          <cell r="D875" t="str">
            <v>Delegaciones</v>
          </cell>
        </row>
        <row r="876">
          <cell r="A876">
            <v>329</v>
          </cell>
          <cell r="B876" t="str">
            <v>Delegación Estatal en el Distrito Federal</v>
          </cell>
          <cell r="C876" t="str">
            <v>IRREDUCTIBLE</v>
          </cell>
          <cell r="D876" t="str">
            <v>Delegaciones</v>
          </cell>
        </row>
        <row r="877">
          <cell r="A877">
            <v>330</v>
          </cell>
          <cell r="B877" t="str">
            <v>Delegación Estatal en Durango</v>
          </cell>
          <cell r="C877" t="str">
            <v>IRREDUCTIBLE</v>
          </cell>
          <cell r="D877" t="str">
            <v>Delegaciones</v>
          </cell>
        </row>
        <row r="878">
          <cell r="A878">
            <v>331</v>
          </cell>
          <cell r="B878" t="str">
            <v>Delegación Estatal en Guanajuato</v>
          </cell>
          <cell r="C878" t="str">
            <v>IRREDUCTIBLE</v>
          </cell>
          <cell r="D878" t="str">
            <v>Delegaciones</v>
          </cell>
        </row>
        <row r="879">
          <cell r="A879">
            <v>332</v>
          </cell>
          <cell r="B879" t="str">
            <v>Delegación Estatal en Guerrero</v>
          </cell>
          <cell r="C879" t="str">
            <v>IRREDUCTIBLE</v>
          </cell>
          <cell r="D879" t="str">
            <v>Delegaciones</v>
          </cell>
        </row>
        <row r="880">
          <cell r="A880">
            <v>333</v>
          </cell>
          <cell r="B880" t="str">
            <v>Delegación Estatal en Hidalgo</v>
          </cell>
          <cell r="C880" t="str">
            <v>IRREDUCTIBLE</v>
          </cell>
          <cell r="D880" t="str">
            <v>Delegaciones</v>
          </cell>
        </row>
        <row r="881">
          <cell r="A881">
            <v>334</v>
          </cell>
          <cell r="B881" t="str">
            <v>Delegación Estatal en Jalisco</v>
          </cell>
          <cell r="C881" t="str">
            <v>IRREDUCTIBLE</v>
          </cell>
          <cell r="D881" t="str">
            <v>Delegaciones</v>
          </cell>
        </row>
        <row r="882">
          <cell r="A882">
            <v>335</v>
          </cell>
          <cell r="B882" t="str">
            <v>Delegación Estatal en México</v>
          </cell>
          <cell r="C882" t="str">
            <v>IRREDUCTIBLE</v>
          </cell>
          <cell r="D882" t="str">
            <v>Delegaciones</v>
          </cell>
        </row>
        <row r="883">
          <cell r="A883">
            <v>336</v>
          </cell>
          <cell r="B883" t="str">
            <v>Delegación Estatal en Michoacán</v>
          </cell>
          <cell r="C883" t="str">
            <v>IRREDUCTIBLE</v>
          </cell>
          <cell r="D883" t="str">
            <v>Delegaciones</v>
          </cell>
        </row>
        <row r="884">
          <cell r="A884">
            <v>337</v>
          </cell>
          <cell r="B884" t="str">
            <v>Delegación Estatal en Morelos</v>
          </cell>
          <cell r="C884" t="str">
            <v>IRREDUCTIBLE</v>
          </cell>
          <cell r="D884" t="str">
            <v>Delegaciones</v>
          </cell>
        </row>
        <row r="885">
          <cell r="A885">
            <v>338</v>
          </cell>
          <cell r="B885" t="str">
            <v>Delegación Estatal en Nayarit</v>
          </cell>
          <cell r="C885" t="str">
            <v>IRREDUCTIBLE</v>
          </cell>
          <cell r="D885" t="str">
            <v>Delegaciones</v>
          </cell>
        </row>
        <row r="886">
          <cell r="A886">
            <v>339</v>
          </cell>
          <cell r="B886" t="str">
            <v>Delegación Estatal en Nuevo León</v>
          </cell>
          <cell r="C886" t="str">
            <v>IRREDUCTIBLE</v>
          </cell>
          <cell r="D886" t="str">
            <v>Delegaciones</v>
          </cell>
        </row>
        <row r="887">
          <cell r="A887">
            <v>340</v>
          </cell>
          <cell r="B887" t="str">
            <v>Delegación Estatal en Oaxaca</v>
          </cell>
          <cell r="C887" t="str">
            <v>IRREDUCTIBLE</v>
          </cell>
          <cell r="D887" t="str">
            <v>Delegaciones</v>
          </cell>
        </row>
        <row r="888">
          <cell r="A888">
            <v>341</v>
          </cell>
          <cell r="B888" t="str">
            <v>Delegación Estatal en Puebla</v>
          </cell>
          <cell r="C888" t="str">
            <v>IRREDUCTIBLE</v>
          </cell>
          <cell r="D888" t="str">
            <v>Delegaciones</v>
          </cell>
        </row>
        <row r="889">
          <cell r="A889">
            <v>342</v>
          </cell>
          <cell r="B889" t="str">
            <v>Delegación Estatal en Querétaro</v>
          </cell>
          <cell r="C889" t="str">
            <v>IRREDUCTIBLE</v>
          </cell>
          <cell r="D889" t="str">
            <v>Delegaciones</v>
          </cell>
        </row>
        <row r="890">
          <cell r="A890">
            <v>343</v>
          </cell>
          <cell r="B890" t="str">
            <v>Delegación Estatal en Quintana Roo</v>
          </cell>
          <cell r="C890" t="str">
            <v>IRREDUCTIBLE</v>
          </cell>
          <cell r="D890" t="str">
            <v>Delegaciones</v>
          </cell>
        </row>
        <row r="891">
          <cell r="A891">
            <v>344</v>
          </cell>
          <cell r="B891" t="str">
            <v>Delegación Estatal en San Luis Potosí</v>
          </cell>
          <cell r="C891" t="str">
            <v>IRREDUCTIBLE</v>
          </cell>
          <cell r="D891" t="str">
            <v>Delegaciones</v>
          </cell>
        </row>
        <row r="892">
          <cell r="A892">
            <v>345</v>
          </cell>
          <cell r="B892" t="str">
            <v>Delegación Estatal en Sinaloa</v>
          </cell>
          <cell r="C892" t="str">
            <v>IRREDUCTIBLE</v>
          </cell>
          <cell r="D892" t="str">
            <v>Delegaciones</v>
          </cell>
        </row>
        <row r="893">
          <cell r="A893">
            <v>346</v>
          </cell>
          <cell r="B893" t="str">
            <v>Delegación Estatal en Sonora</v>
          </cell>
          <cell r="C893" t="str">
            <v>IRREDUCTIBLE</v>
          </cell>
          <cell r="D893" t="str">
            <v>Delegaciones</v>
          </cell>
        </row>
        <row r="894">
          <cell r="A894">
            <v>347</v>
          </cell>
          <cell r="B894" t="str">
            <v>Delegación Estatal en Tabasco</v>
          </cell>
          <cell r="C894" t="str">
            <v>IRREDUCTIBLE</v>
          </cell>
          <cell r="D894" t="str">
            <v>Delegaciones</v>
          </cell>
        </row>
        <row r="895">
          <cell r="A895">
            <v>348</v>
          </cell>
          <cell r="B895" t="str">
            <v>Delegación Estatal en Tamaulipas</v>
          </cell>
          <cell r="C895" t="str">
            <v>IRREDUCTIBLE</v>
          </cell>
          <cell r="D895" t="str">
            <v>Delegaciones</v>
          </cell>
        </row>
        <row r="896">
          <cell r="A896">
            <v>349</v>
          </cell>
          <cell r="B896" t="str">
            <v>Delegación Estatal en Tlaxcala</v>
          </cell>
          <cell r="C896" t="str">
            <v>IRREDUCTIBLE</v>
          </cell>
          <cell r="D896" t="str">
            <v>Delegaciones</v>
          </cell>
        </row>
        <row r="897">
          <cell r="A897">
            <v>350</v>
          </cell>
          <cell r="B897" t="str">
            <v>Delegación Estatal en Veracruz</v>
          </cell>
          <cell r="C897" t="str">
            <v>IRREDUCTIBLE</v>
          </cell>
          <cell r="D897" t="str">
            <v>Delegaciones</v>
          </cell>
        </row>
        <row r="898">
          <cell r="A898">
            <v>351</v>
          </cell>
          <cell r="B898" t="str">
            <v>Delegación Estatal en Yucatán</v>
          </cell>
          <cell r="C898" t="str">
            <v>IRREDUCTIBLE</v>
          </cell>
          <cell r="D898" t="str">
            <v>Delegaciones</v>
          </cell>
        </row>
        <row r="899">
          <cell r="A899">
            <v>352</v>
          </cell>
          <cell r="B899" t="str">
            <v>Delegación Estatal en Zacatecas</v>
          </cell>
          <cell r="C899" t="str">
            <v>IRREDUCTIBLE</v>
          </cell>
          <cell r="D899" t="str">
            <v>Delegaciones</v>
          </cell>
        </row>
        <row r="900">
          <cell r="A900">
            <v>400</v>
          </cell>
          <cell r="B900" t="str">
            <v>Subprocuraduría Especializada en Investigación de Delincuencia Organizada</v>
          </cell>
        </row>
        <row r="901">
          <cell r="A901">
            <v>410</v>
          </cell>
          <cell r="B901" t="str">
            <v>Unidad Especializada en Investigación de Terrorismo, Acopio y Tráfico de Armas</v>
          </cell>
        </row>
        <row r="902">
          <cell r="A902">
            <v>411</v>
          </cell>
          <cell r="B902" t="str">
            <v>Unidad Especializada en Investigación de Delitos contra la Salud</v>
          </cell>
        </row>
        <row r="903">
          <cell r="A903">
            <v>412</v>
          </cell>
          <cell r="B903" t="str">
            <v>Unidad Esp en Investigación de Operaciones con Recursos de Procedencia Ilícita y de Falsificación o Alteración de Moneda</v>
          </cell>
        </row>
        <row r="904">
          <cell r="A904">
            <v>413</v>
          </cell>
          <cell r="B904" t="str">
            <v>Unidad Especializada en Investigación de Delitos en Materia de Secuestro</v>
          </cell>
        </row>
        <row r="905">
          <cell r="A905">
            <v>414</v>
          </cell>
          <cell r="B905" t="str">
            <v>Unidad Especializada en Investigación de Tráfico de Menores, Personas y Órganos</v>
          </cell>
        </row>
        <row r="906">
          <cell r="A906">
            <v>415</v>
          </cell>
          <cell r="B906" t="str">
            <v>Unidad Especializada en Investigación de Asalto y Robo de Vehículos</v>
          </cell>
        </row>
        <row r="907">
          <cell r="A907">
            <v>416</v>
          </cell>
          <cell r="B907" t="str">
            <v>Dirección General de Control de Procesos Penales y Amparo en materia de Delincuencia Organizada</v>
          </cell>
        </row>
        <row r="908">
          <cell r="A908">
            <v>417</v>
          </cell>
          <cell r="B908" t="str">
            <v>Dirección General de Apoyo Jurídico y Control Ministerial en Delincuencia Organizada</v>
          </cell>
        </row>
        <row r="909">
          <cell r="A909">
            <v>418</v>
          </cell>
          <cell r="B909" t="str">
            <v>Dirección General de Cuerpo Técnico de Control</v>
          </cell>
        </row>
        <row r="910">
          <cell r="A910">
            <v>419</v>
          </cell>
          <cell r="B910" t="str">
            <v>Dirección General de Tecnología, Seguridad y Apoyo a la Investigación en Delincuencia Organizada</v>
          </cell>
        </row>
        <row r="911">
          <cell r="A911">
            <v>500</v>
          </cell>
          <cell r="B911" t="str">
            <v>Subprocuraduría Especializada en Investigación de Delitos Federales</v>
          </cell>
        </row>
        <row r="912">
          <cell r="A912">
            <v>510</v>
          </cell>
          <cell r="B912" t="str">
            <v>Unidad Especializada en Investigación de Delitos contra los Derechos de Autor y la Propiedad Industrial</v>
          </cell>
        </row>
        <row r="913">
          <cell r="A913">
            <v>511</v>
          </cell>
          <cell r="B913" t="str">
            <v>Unidad Especializada en Investigación de Delitos Fiscales y Financieros</v>
          </cell>
        </row>
        <row r="914">
          <cell r="A914">
            <v>512</v>
          </cell>
          <cell r="B914" t="str">
            <v>Unidad Especializada en Investigación de Delitos contra el Ambiente y Previstos en Leyes Especiales</v>
          </cell>
        </row>
        <row r="915">
          <cell r="A915">
            <v>513</v>
          </cell>
          <cell r="B915" t="str">
            <v>Unidad Esp. en Investigación de Delitos Cometidos por Servidores Públicos y contra la Admin. de Justicia</v>
          </cell>
        </row>
        <row r="916">
          <cell r="A916">
            <v>514</v>
          </cell>
          <cell r="B916" t="str">
            <v>Coordinación General de Investigación</v>
          </cell>
        </row>
        <row r="917">
          <cell r="A917">
            <v>515</v>
          </cell>
          <cell r="B917" t="str">
            <v>Unidad Especializada en Investigación de Delitos de Comercio de Narcóticos destinados al Consumo Final</v>
          </cell>
        </row>
        <row r="918">
          <cell r="A918">
            <v>516</v>
          </cell>
          <cell r="B918" t="str">
            <v>Dirección General de Control de Procesos Penales y Amparo en Materia de Delitos Federales</v>
          </cell>
        </row>
        <row r="919">
          <cell r="A919">
            <v>517</v>
          </cell>
          <cell r="B919" t="str">
            <v>Unidad Especializada en Investigación del Delito de Tortura</v>
          </cell>
        </row>
        <row r="920">
          <cell r="A920">
            <v>600</v>
          </cell>
          <cell r="B920" t="str">
            <v>Subprocuraduría de Derechos Humanos, Prevención del Delito y Servicios a la Comunidad</v>
          </cell>
        </row>
        <row r="921">
          <cell r="A921">
            <v>601</v>
          </cell>
          <cell r="B921" t="str">
            <v>Fiscalía Especial para los Delitos de Violencia contra las Mujeres y Trata de Personas</v>
          </cell>
          <cell r="C921" t="str">
            <v>IRREDUCTIBLE</v>
          </cell>
          <cell r="D921" t="str">
            <v>FEVIMTRA</v>
          </cell>
        </row>
        <row r="922">
          <cell r="A922">
            <v>602</v>
          </cell>
          <cell r="B922" t="str">
            <v>Fiscalía Especial para la Atención de Delitos cometidos en contra de la Libertad de Expresión</v>
          </cell>
        </row>
        <row r="923">
          <cell r="A923">
            <v>603</v>
          </cell>
          <cell r="B923" t="str">
            <v>Unidad Especializada de Búsqueda de Personas Desaparecidas</v>
          </cell>
        </row>
        <row r="924">
          <cell r="A924">
            <v>604</v>
          </cell>
          <cell r="B924" t="str">
            <v>Fiscalía Especializada de Búsqueda de Personas Desaparecidas</v>
          </cell>
        </row>
        <row r="925">
          <cell r="A925">
            <v>605</v>
          </cell>
          <cell r="B925" t="str">
            <v>Oficina de Investigación</v>
          </cell>
        </row>
        <row r="926">
          <cell r="A926">
            <v>610</v>
          </cell>
          <cell r="B926" t="str">
            <v>Dirección General de Promoción de la Cultura en Derechos Humanos, Quejas e Inspección</v>
          </cell>
        </row>
        <row r="927">
          <cell r="A927">
            <v>611</v>
          </cell>
          <cell r="B927" t="str">
            <v>Dirección General de Atención y Seguimiento a Recomendaciones y Conciliaciones en Materia de Derechos Humanos</v>
          </cell>
        </row>
        <row r="928">
          <cell r="A928">
            <v>613</v>
          </cell>
          <cell r="B928" t="str">
            <v>Dirección General de Prevención del Delito y Servicios a la Comunidad</v>
          </cell>
        </row>
        <row r="929">
          <cell r="A929">
            <v>700</v>
          </cell>
          <cell r="B929" t="str">
            <v>Fiscalía Especializada para la Atención de Delitos Electorales</v>
          </cell>
        </row>
        <row r="930">
          <cell r="A930">
            <v>800</v>
          </cell>
          <cell r="B930" t="str">
            <v>Oficialía Mayor</v>
          </cell>
        </row>
        <row r="931">
          <cell r="A931">
            <v>810</v>
          </cell>
          <cell r="B931" t="str">
            <v>Dirección General de Programación y Presupuesto</v>
          </cell>
        </row>
        <row r="932">
          <cell r="A932">
            <v>811</v>
          </cell>
          <cell r="B932" t="str">
            <v>Dirección General de Recursos Humanos y Organización</v>
          </cell>
        </row>
        <row r="933">
          <cell r="A933">
            <v>812</v>
          </cell>
          <cell r="B933" t="str">
            <v>Dirección General de Recursos Materiales y Servicios Generales</v>
          </cell>
        </row>
        <row r="934">
          <cell r="A934">
            <v>813</v>
          </cell>
          <cell r="B934" t="str">
            <v>Dirección General de Tecnologías de Información y Comunicaciones</v>
          </cell>
        </row>
        <row r="935">
          <cell r="A935">
            <v>814</v>
          </cell>
          <cell r="B935" t="str">
            <v>Dirección General de Control y Registro de Aseguramientos Ministeriales</v>
          </cell>
        </row>
        <row r="936">
          <cell r="A936">
            <v>815</v>
          </cell>
          <cell r="B936" t="str">
            <v>Dirección General de Servicios Aéreos</v>
          </cell>
        </row>
        <row r="937">
          <cell r="A937">
            <v>816</v>
          </cell>
          <cell r="B937" t="str">
            <v>Dirección General de Seguridad Institucional</v>
          </cell>
        </row>
        <row r="938">
          <cell r="A938">
            <v>900</v>
          </cell>
          <cell r="B938" t="str">
            <v>Visitaduría General</v>
          </cell>
        </row>
        <row r="939">
          <cell r="A939">
            <v>910</v>
          </cell>
          <cell r="B939" t="str">
            <v>Dirección General de Evaluación Técnico Jurídica</v>
          </cell>
        </row>
        <row r="940">
          <cell r="A940">
            <v>911</v>
          </cell>
          <cell r="B940" t="str">
            <v>Dirección General de Asuntos Internos</v>
          </cell>
        </row>
        <row r="941">
          <cell r="A941">
            <v>913</v>
          </cell>
          <cell r="B941" t="str">
            <v>Dirección General de Delitos Cometidos por Servidores Públicos de la Institución</v>
          </cell>
        </row>
        <row r="942">
          <cell r="A942">
            <v>914</v>
          </cell>
          <cell r="B942" t="str">
            <v>Dirección General de Procedimientos de Remoción</v>
          </cell>
        </row>
        <row r="943">
          <cell r="A943" t="str">
            <v>A00</v>
          </cell>
          <cell r="B943" t="str">
            <v>Centro Nacional de Planeación, Análisis e Información para el Combate a la Delincuencia</v>
          </cell>
        </row>
        <row r="944">
          <cell r="A944" t="str">
            <v>B00</v>
          </cell>
          <cell r="B944" t="str">
            <v>Instituto de Formación Ministerial, Policial y Pericial</v>
          </cell>
        </row>
        <row r="945">
          <cell r="A945" t="str">
            <v>C00</v>
          </cell>
          <cell r="B945" t="str">
            <v>Centro de Evaluación y Control de Confianza</v>
          </cell>
        </row>
        <row r="946">
          <cell r="A946" t="str">
            <v>D00</v>
          </cell>
          <cell r="B946" t="str">
            <v>Centro Federal de Protección a Personas</v>
          </cell>
        </row>
        <row r="947">
          <cell r="A947" t="str">
            <v>E00</v>
          </cell>
          <cell r="B947" t="str">
            <v>Agencia de Investigación Criminal</v>
          </cell>
          <cell r="C947" t="str">
            <v>IRREDUCTIBLE</v>
          </cell>
          <cell r="D947" t="str">
            <v>AIC</v>
          </cell>
        </row>
        <row r="948">
          <cell r="A948" t="str">
            <v>F00</v>
          </cell>
          <cell r="B948" t="str">
            <v>Órgano Administrativo Desconcentrado Especializado en Mecanismos Alternativos de Solución de Controversias en Materia Penal</v>
          </cell>
          <cell r="C948" t="str">
            <v>IRREDUCTIBLE</v>
          </cell>
        </row>
        <row r="949">
          <cell r="A949" t="str">
            <v>SKC</v>
          </cell>
          <cell r="B949" t="str">
            <v>Instituto Nacional de Ciencias Penales</v>
          </cell>
          <cell r="C949" t="str">
            <v>IRREDUCTIBLE</v>
          </cell>
          <cell r="D949" t="str">
            <v>INACIPE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ntenido"/>
      <sheetName val="Resumen General"/>
      <sheetName val="Formato 1"/>
      <sheetName val="Formato 2"/>
      <sheetName val="Formato 3"/>
      <sheetName val="Formato 4"/>
      <sheetName val="Formato 5"/>
      <sheetName val="Formato 6"/>
      <sheetName val="Formato 7"/>
    </sheetNames>
    <sheetDataSet>
      <sheetData sheetId="0">
        <row r="4">
          <cell r="X4">
            <v>100</v>
          </cell>
          <cell r="AH4">
            <v>100</v>
          </cell>
          <cell r="AI4" t="str">
            <v>Procuraduría General de la República</v>
          </cell>
          <cell r="AJ4">
            <v>100</v>
          </cell>
          <cell r="AK4">
            <v>101</v>
          </cell>
          <cell r="AL4">
            <v>103</v>
          </cell>
        </row>
        <row r="5">
          <cell r="AH5">
            <v>110</v>
          </cell>
          <cell r="AI5" t="str">
            <v>Dirección General de Comunicación Social</v>
          </cell>
          <cell r="AJ5">
            <v>110</v>
          </cell>
        </row>
        <row r="6">
          <cell r="AH6">
            <v>112</v>
          </cell>
          <cell r="AI6" t="str">
            <v>Órgano Interno de Control</v>
          </cell>
          <cell r="AJ6">
            <v>112</v>
          </cell>
        </row>
        <row r="7">
          <cell r="AH7" t="str">
            <v>E00</v>
          </cell>
          <cell r="AI7" t="str">
            <v>Agencia de Investigación Criminal</v>
          </cell>
          <cell r="AJ7">
            <v>120</v>
          </cell>
          <cell r="AK7">
            <v>121</v>
          </cell>
          <cell r="AL7">
            <v>122</v>
          </cell>
          <cell r="AM7">
            <v>123</v>
          </cell>
          <cell r="AN7">
            <v>124</v>
          </cell>
          <cell r="AO7">
            <v>125</v>
          </cell>
          <cell r="AP7">
            <v>129</v>
          </cell>
          <cell r="AQ7">
            <v>140</v>
          </cell>
          <cell r="AR7">
            <v>141</v>
          </cell>
          <cell r="AS7">
            <v>142</v>
          </cell>
          <cell r="AT7">
            <v>143</v>
          </cell>
          <cell r="AU7">
            <v>144</v>
          </cell>
          <cell r="AV7" t="str">
            <v>A00</v>
          </cell>
          <cell r="AW7" t="str">
            <v>E00</v>
          </cell>
        </row>
        <row r="8">
          <cell r="AH8">
            <v>130</v>
          </cell>
          <cell r="AI8" t="str">
            <v>Coordinación de Planeación, Desarrollo e Innovación Institucional</v>
          </cell>
          <cell r="AJ8">
            <v>130</v>
          </cell>
          <cell r="AK8">
            <v>131</v>
          </cell>
          <cell r="AL8">
            <v>132</v>
          </cell>
          <cell r="AM8">
            <v>133</v>
          </cell>
          <cell r="AN8">
            <v>134</v>
          </cell>
          <cell r="AO8" t="str">
            <v>B00</v>
          </cell>
        </row>
        <row r="9">
          <cell r="AH9">
            <v>200</v>
          </cell>
          <cell r="AI9" t="str">
            <v>Subprocuraduría Jurídica y de Asuntos Internacionales</v>
          </cell>
          <cell r="AJ9">
            <v>200</v>
          </cell>
          <cell r="AK9">
            <v>210</v>
          </cell>
          <cell r="AL9">
            <v>211</v>
          </cell>
          <cell r="AM9">
            <v>212</v>
          </cell>
          <cell r="AN9">
            <v>213</v>
          </cell>
          <cell r="AO9">
            <v>214</v>
          </cell>
          <cell r="AP9">
            <v>216</v>
          </cell>
          <cell r="AQ9">
            <v>217</v>
          </cell>
        </row>
        <row r="10">
          <cell r="AH10">
            <v>300</v>
          </cell>
          <cell r="AI10" t="str">
            <v>Subprocuraduría de Control Regional, Procedimientos Penales y Amparo</v>
          </cell>
          <cell r="AJ10">
            <v>300</v>
          </cell>
          <cell r="AK10">
            <v>310</v>
          </cell>
          <cell r="AL10">
            <v>311</v>
          </cell>
          <cell r="AM10">
            <v>312</v>
          </cell>
          <cell r="AN10">
            <v>313</v>
          </cell>
        </row>
        <row r="11">
          <cell r="AH11">
            <v>400</v>
          </cell>
          <cell r="AI11" t="str">
            <v>Subprocuraduría Especializada en Investigación de Delincuencia Organizada</v>
          </cell>
          <cell r="AJ11">
            <v>400</v>
          </cell>
          <cell r="AK11">
            <v>410</v>
          </cell>
          <cell r="AL11">
            <v>411</v>
          </cell>
          <cell r="AM11">
            <v>412</v>
          </cell>
          <cell r="AN11">
            <v>413</v>
          </cell>
          <cell r="AO11">
            <v>414</v>
          </cell>
          <cell r="AP11">
            <v>415</v>
          </cell>
          <cell r="AQ11">
            <v>416</v>
          </cell>
          <cell r="AR11">
            <v>417</v>
          </cell>
          <cell r="AS11">
            <v>418</v>
          </cell>
          <cell r="AT11">
            <v>419</v>
          </cell>
        </row>
        <row r="12">
          <cell r="AH12">
            <v>500</v>
          </cell>
          <cell r="AI12" t="str">
            <v>Subprocuraduría Especializada en Investigación de Delitos Federales</v>
          </cell>
          <cell r="AJ12">
            <v>500</v>
          </cell>
          <cell r="AK12">
            <v>510</v>
          </cell>
          <cell r="AL12">
            <v>511</v>
          </cell>
          <cell r="AM12">
            <v>512</v>
          </cell>
          <cell r="AN12">
            <v>513</v>
          </cell>
          <cell r="AO12">
            <v>514</v>
          </cell>
          <cell r="AP12">
            <v>515</v>
          </cell>
          <cell r="AQ12">
            <v>516</v>
          </cell>
          <cell r="AR12">
            <v>517</v>
          </cell>
        </row>
        <row r="13">
          <cell r="AH13">
            <v>600</v>
          </cell>
          <cell r="AI13" t="str">
            <v>Subprocuraduría de Derechos Humanos, Prevención del Delito y Servicios a la Comunidad</v>
          </cell>
          <cell r="AJ13">
            <v>600</v>
          </cell>
          <cell r="AK13">
            <v>602</v>
          </cell>
          <cell r="AL13">
            <v>603</v>
          </cell>
          <cell r="AM13">
            <v>604</v>
          </cell>
          <cell r="AN13">
            <v>605</v>
          </cell>
          <cell r="AO13">
            <v>610</v>
          </cell>
          <cell r="AP13">
            <v>611</v>
          </cell>
          <cell r="AQ13">
            <v>613</v>
          </cell>
        </row>
        <row r="14">
          <cell r="AH14">
            <v>601</v>
          </cell>
          <cell r="AI14" t="str">
            <v>Fiscalía Especial para los Delitos de Violencia contra las Mujeres y Trata de Personas</v>
          </cell>
          <cell r="AJ14">
            <v>601</v>
          </cell>
        </row>
        <row r="15">
          <cell r="AH15">
            <v>700</v>
          </cell>
          <cell r="AI15" t="str">
            <v>Fiscalía Especializada para la Atención de Delitos Electorales</v>
          </cell>
          <cell r="AJ15">
            <v>700</v>
          </cell>
        </row>
        <row r="16">
          <cell r="AH16">
            <v>800</v>
          </cell>
          <cell r="AI16" t="str">
            <v>Oficialía Mayor</v>
          </cell>
          <cell r="AJ16">
            <v>800</v>
          </cell>
          <cell r="AK16">
            <v>810</v>
          </cell>
          <cell r="AL16">
            <v>811</v>
          </cell>
          <cell r="AM16">
            <v>812</v>
          </cell>
          <cell r="AN16">
            <v>813</v>
          </cell>
          <cell r="AO16">
            <v>814</v>
          </cell>
          <cell r="AP16">
            <v>815</v>
          </cell>
          <cell r="AQ16">
            <v>816</v>
          </cell>
          <cell r="AR16" t="str">
            <v>C00</v>
          </cell>
        </row>
        <row r="17">
          <cell r="AH17">
            <v>900</v>
          </cell>
          <cell r="AI17" t="str">
            <v>Visitaduría General</v>
          </cell>
          <cell r="AJ17">
            <v>900</v>
          </cell>
          <cell r="AK17">
            <v>910</v>
          </cell>
          <cell r="AL17">
            <v>911</v>
          </cell>
          <cell r="AM17">
            <v>913</v>
          </cell>
          <cell r="AN17">
            <v>914</v>
          </cell>
          <cell r="AO17">
            <v>915</v>
          </cell>
        </row>
        <row r="18">
          <cell r="AH18" t="str">
            <v>D00</v>
          </cell>
          <cell r="AI18" t="str">
            <v>Centro Federal de Protección a Personas</v>
          </cell>
          <cell r="AJ18" t="str">
            <v>D00</v>
          </cell>
        </row>
        <row r="19">
          <cell r="AH19" t="str">
            <v>F00</v>
          </cell>
          <cell r="AI19" t="str">
            <v>Órgano Administrativo Desconcentrado Especializado en Mecanismos Alternativos de Solución de Controversias en Materia Penal</v>
          </cell>
          <cell r="AJ19" t="str">
            <v>F00</v>
          </cell>
        </row>
        <row r="20">
          <cell r="AH20" t="str">
            <v>SKC</v>
          </cell>
          <cell r="AI20" t="str">
            <v>Instituto Nacional de Ciencias Penales</v>
          </cell>
          <cell r="AJ20" t="str">
            <v>SKC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A68">
            <v>31101</v>
          </cell>
        </row>
        <row r="69">
          <cell r="A69">
            <v>31201</v>
          </cell>
        </row>
        <row r="70">
          <cell r="A70">
            <v>31301</v>
          </cell>
        </row>
        <row r="71">
          <cell r="A71">
            <v>31401</v>
          </cell>
        </row>
        <row r="72">
          <cell r="A72">
            <v>31501</v>
          </cell>
        </row>
        <row r="73">
          <cell r="A73">
            <v>31601</v>
          </cell>
        </row>
        <row r="74">
          <cell r="A74">
            <v>31602</v>
          </cell>
        </row>
        <row r="75">
          <cell r="A75">
            <v>31603</v>
          </cell>
        </row>
        <row r="76">
          <cell r="A76">
            <v>31701</v>
          </cell>
        </row>
        <row r="77">
          <cell r="A77">
            <v>31801</v>
          </cell>
        </row>
        <row r="78">
          <cell r="A78">
            <v>31802</v>
          </cell>
        </row>
        <row r="79">
          <cell r="A79">
            <v>31901</v>
          </cell>
        </row>
        <row r="80">
          <cell r="A80">
            <v>31902</v>
          </cell>
        </row>
        <row r="81">
          <cell r="A81">
            <v>31903</v>
          </cell>
        </row>
        <row r="82">
          <cell r="A82">
            <v>31904</v>
          </cell>
        </row>
        <row r="83">
          <cell r="A83">
            <v>32101</v>
          </cell>
        </row>
        <row r="84">
          <cell r="A84">
            <v>32201</v>
          </cell>
        </row>
        <row r="85">
          <cell r="A85">
            <v>32301</v>
          </cell>
        </row>
        <row r="86">
          <cell r="A86">
            <v>32302</v>
          </cell>
        </row>
        <row r="87">
          <cell r="A87">
            <v>32303</v>
          </cell>
        </row>
        <row r="88">
          <cell r="A88">
            <v>32401</v>
          </cell>
        </row>
        <row r="89">
          <cell r="A89">
            <v>32501</v>
          </cell>
        </row>
        <row r="90">
          <cell r="A90">
            <v>32502</v>
          </cell>
        </row>
        <row r="91">
          <cell r="A91">
            <v>32503</v>
          </cell>
        </row>
        <row r="92">
          <cell r="A92">
            <v>32504</v>
          </cell>
        </row>
        <row r="93">
          <cell r="A93">
            <v>32505</v>
          </cell>
        </row>
        <row r="94">
          <cell r="A94">
            <v>32601</v>
          </cell>
        </row>
        <row r="95">
          <cell r="A95">
            <v>32701</v>
          </cell>
        </row>
        <row r="96">
          <cell r="A96">
            <v>32901</v>
          </cell>
        </row>
        <row r="97">
          <cell r="A97">
            <v>32902</v>
          </cell>
        </row>
        <row r="98">
          <cell r="A98">
            <v>32903</v>
          </cell>
        </row>
        <row r="99">
          <cell r="A99">
            <v>33101</v>
          </cell>
        </row>
        <row r="100">
          <cell r="A100">
            <v>33102</v>
          </cell>
        </row>
        <row r="101">
          <cell r="A101">
            <v>33103</v>
          </cell>
        </row>
        <row r="102">
          <cell r="A102">
            <v>33104</v>
          </cell>
        </row>
        <row r="103">
          <cell r="A103">
            <v>33105</v>
          </cell>
        </row>
        <row r="104">
          <cell r="A104">
            <v>33301</v>
          </cell>
        </row>
        <row r="105">
          <cell r="A105">
            <v>33302</v>
          </cell>
        </row>
        <row r="106">
          <cell r="A106">
            <v>33303</v>
          </cell>
        </row>
        <row r="107">
          <cell r="A107">
            <v>33304</v>
          </cell>
        </row>
        <row r="108">
          <cell r="A108">
            <v>33401</v>
          </cell>
        </row>
        <row r="109">
          <cell r="A109">
            <v>33501</v>
          </cell>
        </row>
        <row r="110">
          <cell r="A110">
            <v>33601</v>
          </cell>
        </row>
        <row r="111">
          <cell r="A111">
            <v>33602</v>
          </cell>
        </row>
        <row r="112">
          <cell r="A112">
            <v>33603</v>
          </cell>
        </row>
        <row r="113">
          <cell r="A113">
            <v>33604</v>
          </cell>
        </row>
        <row r="114">
          <cell r="A114">
            <v>33605</v>
          </cell>
        </row>
        <row r="115">
          <cell r="A115">
            <v>33606</v>
          </cell>
        </row>
        <row r="116">
          <cell r="A116">
            <v>33701</v>
          </cell>
        </row>
        <row r="117">
          <cell r="A117">
            <v>33702</v>
          </cell>
        </row>
        <row r="118">
          <cell r="A118">
            <v>33801</v>
          </cell>
        </row>
        <row r="119">
          <cell r="A119">
            <v>33901</v>
          </cell>
        </row>
        <row r="120">
          <cell r="A120">
            <v>33902</v>
          </cell>
        </row>
        <row r="121">
          <cell r="A121">
            <v>33903</v>
          </cell>
        </row>
        <row r="122">
          <cell r="A122">
            <v>34101</v>
          </cell>
        </row>
        <row r="123">
          <cell r="A123">
            <v>34301</v>
          </cell>
        </row>
        <row r="124">
          <cell r="A124">
            <v>34401</v>
          </cell>
        </row>
        <row r="125">
          <cell r="A125">
            <v>34501</v>
          </cell>
        </row>
        <row r="126">
          <cell r="A126">
            <v>34601</v>
          </cell>
        </row>
        <row r="127">
          <cell r="A127">
            <v>34701</v>
          </cell>
        </row>
        <row r="128">
          <cell r="A128">
            <v>34801</v>
          </cell>
        </row>
        <row r="129">
          <cell r="A129">
            <v>35101</v>
          </cell>
        </row>
        <row r="130">
          <cell r="A130">
            <v>35102</v>
          </cell>
        </row>
        <row r="131">
          <cell r="A131">
            <v>35201</v>
          </cell>
        </row>
        <row r="132">
          <cell r="A132">
            <v>35301</v>
          </cell>
        </row>
        <row r="133">
          <cell r="A133">
            <v>35401</v>
          </cell>
        </row>
        <row r="134">
          <cell r="A134">
            <v>35501</v>
          </cell>
        </row>
        <row r="135">
          <cell r="A135">
            <v>35601</v>
          </cell>
        </row>
        <row r="136">
          <cell r="A136">
            <v>35701</v>
          </cell>
        </row>
        <row r="137">
          <cell r="A137">
            <v>35702</v>
          </cell>
        </row>
        <row r="138">
          <cell r="A138">
            <v>35801</v>
          </cell>
        </row>
        <row r="139">
          <cell r="A139">
            <v>35901</v>
          </cell>
        </row>
        <row r="140">
          <cell r="A140">
            <v>36101</v>
          </cell>
        </row>
        <row r="141">
          <cell r="A141">
            <v>36201</v>
          </cell>
        </row>
        <row r="142">
          <cell r="A142">
            <v>36901</v>
          </cell>
        </row>
        <row r="143">
          <cell r="A143">
            <v>37101</v>
          </cell>
        </row>
        <row r="144">
          <cell r="A144">
            <v>37102</v>
          </cell>
        </row>
        <row r="145">
          <cell r="A145">
            <v>37103</v>
          </cell>
        </row>
        <row r="146">
          <cell r="A146">
            <v>37104</v>
          </cell>
        </row>
        <row r="147">
          <cell r="A147">
            <v>37105</v>
          </cell>
        </row>
        <row r="148">
          <cell r="A148">
            <v>37106</v>
          </cell>
        </row>
        <row r="149">
          <cell r="A149">
            <v>37201</v>
          </cell>
        </row>
        <row r="150">
          <cell r="A150">
            <v>37202</v>
          </cell>
        </row>
        <row r="151">
          <cell r="A151">
            <v>37203</v>
          </cell>
        </row>
        <row r="152">
          <cell r="A152">
            <v>37204</v>
          </cell>
        </row>
        <row r="153">
          <cell r="A153">
            <v>37205</v>
          </cell>
        </row>
        <row r="154">
          <cell r="A154">
            <v>37206</v>
          </cell>
        </row>
        <row r="155">
          <cell r="A155">
            <v>37207</v>
          </cell>
        </row>
        <row r="156">
          <cell r="A156">
            <v>37301</v>
          </cell>
        </row>
        <row r="157">
          <cell r="A157">
            <v>37302</v>
          </cell>
        </row>
        <row r="158">
          <cell r="A158">
            <v>37303</v>
          </cell>
        </row>
        <row r="159">
          <cell r="A159">
            <v>37304</v>
          </cell>
        </row>
        <row r="160">
          <cell r="A160">
            <v>37501</v>
          </cell>
        </row>
        <row r="161">
          <cell r="A161">
            <v>37502</v>
          </cell>
        </row>
        <row r="162">
          <cell r="A162">
            <v>37503</v>
          </cell>
        </row>
        <row r="163">
          <cell r="A163">
            <v>37504</v>
          </cell>
        </row>
        <row r="164">
          <cell r="A164">
            <v>37601</v>
          </cell>
        </row>
        <row r="165">
          <cell r="A165">
            <v>37602</v>
          </cell>
        </row>
        <row r="166">
          <cell r="A166">
            <v>37701</v>
          </cell>
        </row>
        <row r="167">
          <cell r="A167">
            <v>37801</v>
          </cell>
        </row>
        <row r="168">
          <cell r="A168">
            <v>37802</v>
          </cell>
        </row>
        <row r="169">
          <cell r="A169">
            <v>37901</v>
          </cell>
        </row>
        <row r="170">
          <cell r="A170">
            <v>38101</v>
          </cell>
        </row>
        <row r="171">
          <cell r="A171">
            <v>38102</v>
          </cell>
        </row>
        <row r="172">
          <cell r="A172">
            <v>38103</v>
          </cell>
        </row>
        <row r="173">
          <cell r="A173">
            <v>38201</v>
          </cell>
        </row>
        <row r="174">
          <cell r="A174">
            <v>38301</v>
          </cell>
        </row>
        <row r="175">
          <cell r="A175">
            <v>38401</v>
          </cell>
        </row>
        <row r="176">
          <cell r="A176">
            <v>38501</v>
          </cell>
        </row>
        <row r="177">
          <cell r="A177">
            <v>39101</v>
          </cell>
        </row>
        <row r="178">
          <cell r="A178">
            <v>39201</v>
          </cell>
        </row>
        <row r="179">
          <cell r="A179">
            <v>39202</v>
          </cell>
        </row>
        <row r="180">
          <cell r="A180">
            <v>39301</v>
          </cell>
        </row>
        <row r="181">
          <cell r="A181">
            <v>39401</v>
          </cell>
        </row>
        <row r="182">
          <cell r="A182">
            <v>39402</v>
          </cell>
        </row>
        <row r="183">
          <cell r="A183">
            <v>39403</v>
          </cell>
        </row>
        <row r="184">
          <cell r="A184">
            <v>39501</v>
          </cell>
        </row>
        <row r="185">
          <cell r="A185">
            <v>39601</v>
          </cell>
        </row>
        <row r="186">
          <cell r="A186">
            <v>39602</v>
          </cell>
        </row>
        <row r="187">
          <cell r="A187">
            <v>39701</v>
          </cell>
        </row>
        <row r="188">
          <cell r="A188">
            <v>39801</v>
          </cell>
        </row>
        <row r="189">
          <cell r="A189">
            <v>39901</v>
          </cell>
        </row>
        <row r="190">
          <cell r="A190">
            <v>39902</v>
          </cell>
        </row>
        <row r="191">
          <cell r="A191">
            <v>39904</v>
          </cell>
        </row>
        <row r="192">
          <cell r="A192">
            <v>39905</v>
          </cell>
        </row>
        <row r="193">
          <cell r="A193">
            <v>39906</v>
          </cell>
        </row>
        <row r="194">
          <cell r="A194">
            <v>39907</v>
          </cell>
        </row>
        <row r="195">
          <cell r="A195">
            <v>39908</v>
          </cell>
        </row>
        <row r="196">
          <cell r="A196">
            <v>39909</v>
          </cell>
        </row>
        <row r="197">
          <cell r="A197">
            <v>39910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A68">
            <v>31101</v>
          </cell>
        </row>
        <row r="273">
          <cell r="B273">
            <v>100</v>
          </cell>
        </row>
        <row r="274">
          <cell r="B274">
            <v>101</v>
          </cell>
        </row>
        <row r="275">
          <cell r="B275">
            <v>103</v>
          </cell>
        </row>
        <row r="276">
          <cell r="B276">
            <v>110</v>
          </cell>
        </row>
        <row r="277">
          <cell r="B277">
            <v>112</v>
          </cell>
        </row>
        <row r="278">
          <cell r="B278">
            <v>120</v>
          </cell>
        </row>
        <row r="279">
          <cell r="B279">
            <v>121</v>
          </cell>
        </row>
        <row r="280">
          <cell r="B280">
            <v>122</v>
          </cell>
        </row>
        <row r="281">
          <cell r="B281">
            <v>123</v>
          </cell>
        </row>
        <row r="282">
          <cell r="B282">
            <v>124</v>
          </cell>
        </row>
        <row r="283">
          <cell r="B283">
            <v>125</v>
          </cell>
        </row>
        <row r="284">
          <cell r="B284">
            <v>129</v>
          </cell>
        </row>
        <row r="285">
          <cell r="B285">
            <v>130</v>
          </cell>
        </row>
        <row r="286">
          <cell r="B286">
            <v>131</v>
          </cell>
        </row>
        <row r="287">
          <cell r="B287">
            <v>132</v>
          </cell>
        </row>
        <row r="288">
          <cell r="B288">
            <v>133</v>
          </cell>
        </row>
        <row r="289">
          <cell r="B289">
            <v>134</v>
          </cell>
        </row>
        <row r="290">
          <cell r="B290">
            <v>140</v>
          </cell>
        </row>
        <row r="291">
          <cell r="B291">
            <v>141</v>
          </cell>
        </row>
        <row r="292">
          <cell r="B292">
            <v>142</v>
          </cell>
        </row>
        <row r="293">
          <cell r="B293">
            <v>143</v>
          </cell>
        </row>
        <row r="294">
          <cell r="B294">
            <v>144</v>
          </cell>
        </row>
        <row r="295">
          <cell r="B295">
            <v>200</v>
          </cell>
        </row>
        <row r="296">
          <cell r="B296">
            <v>210</v>
          </cell>
        </row>
        <row r="297">
          <cell r="B297">
            <v>211</v>
          </cell>
        </row>
        <row r="298">
          <cell r="B298">
            <v>212</v>
          </cell>
        </row>
        <row r="299">
          <cell r="B299">
            <v>213</v>
          </cell>
        </row>
        <row r="300">
          <cell r="B300">
            <v>214</v>
          </cell>
        </row>
        <row r="301">
          <cell r="B301">
            <v>216</v>
          </cell>
        </row>
        <row r="302">
          <cell r="B302">
            <v>217</v>
          </cell>
        </row>
        <row r="303">
          <cell r="B303">
            <v>300</v>
          </cell>
        </row>
        <row r="304">
          <cell r="B304">
            <v>310</v>
          </cell>
        </row>
        <row r="305">
          <cell r="B305">
            <v>311</v>
          </cell>
        </row>
        <row r="306">
          <cell r="B306">
            <v>312</v>
          </cell>
        </row>
        <row r="307">
          <cell r="B307">
            <v>313</v>
          </cell>
        </row>
        <row r="308">
          <cell r="B308">
            <v>321</v>
          </cell>
        </row>
        <row r="309">
          <cell r="B309">
            <v>322</v>
          </cell>
        </row>
        <row r="310">
          <cell r="B310">
            <v>323</v>
          </cell>
        </row>
        <row r="311">
          <cell r="B311">
            <v>324</v>
          </cell>
        </row>
        <row r="312">
          <cell r="B312">
            <v>325</v>
          </cell>
        </row>
        <row r="313">
          <cell r="B313">
            <v>326</v>
          </cell>
        </row>
        <row r="314">
          <cell r="B314">
            <v>327</v>
          </cell>
        </row>
        <row r="315">
          <cell r="B315">
            <v>328</v>
          </cell>
        </row>
        <row r="316">
          <cell r="B316">
            <v>329</v>
          </cell>
        </row>
        <row r="317">
          <cell r="B317">
            <v>330</v>
          </cell>
        </row>
        <row r="318">
          <cell r="B318">
            <v>331</v>
          </cell>
        </row>
        <row r="319">
          <cell r="B319">
            <v>332</v>
          </cell>
        </row>
        <row r="320">
          <cell r="B320">
            <v>333</v>
          </cell>
        </row>
        <row r="321">
          <cell r="B321">
            <v>334</v>
          </cell>
        </row>
        <row r="322">
          <cell r="B322">
            <v>335</v>
          </cell>
        </row>
        <row r="323">
          <cell r="B323">
            <v>336</v>
          </cell>
        </row>
        <row r="324">
          <cell r="B324">
            <v>337</v>
          </cell>
        </row>
        <row r="325">
          <cell r="B325">
            <v>338</v>
          </cell>
        </row>
        <row r="326">
          <cell r="B326">
            <v>339</v>
          </cell>
        </row>
        <row r="327">
          <cell r="B327">
            <v>340</v>
          </cell>
        </row>
        <row r="328">
          <cell r="B328">
            <v>341</v>
          </cell>
        </row>
        <row r="329">
          <cell r="B329">
            <v>342</v>
          </cell>
        </row>
        <row r="330">
          <cell r="B330">
            <v>343</v>
          </cell>
        </row>
        <row r="331">
          <cell r="B331">
            <v>344</v>
          </cell>
        </row>
        <row r="332">
          <cell r="B332">
            <v>345</v>
          </cell>
        </row>
        <row r="333">
          <cell r="B333">
            <v>346</v>
          </cell>
        </row>
        <row r="334">
          <cell r="B334">
            <v>347</v>
          </cell>
        </row>
        <row r="335">
          <cell r="B335">
            <v>348</v>
          </cell>
        </row>
        <row r="336">
          <cell r="B336">
            <v>349</v>
          </cell>
        </row>
        <row r="337">
          <cell r="B337">
            <v>350</v>
          </cell>
        </row>
        <row r="338">
          <cell r="B338">
            <v>351</v>
          </cell>
        </row>
        <row r="339">
          <cell r="B339">
            <v>352</v>
          </cell>
        </row>
        <row r="340">
          <cell r="B340">
            <v>400</v>
          </cell>
        </row>
        <row r="341">
          <cell r="B341">
            <v>410</v>
          </cell>
        </row>
        <row r="342">
          <cell r="B342">
            <v>411</v>
          </cell>
        </row>
        <row r="343">
          <cell r="B343">
            <v>412</v>
          </cell>
        </row>
        <row r="344">
          <cell r="B344">
            <v>413</v>
          </cell>
        </row>
        <row r="345">
          <cell r="B345">
            <v>414</v>
          </cell>
        </row>
        <row r="346">
          <cell r="B346">
            <v>415</v>
          </cell>
        </row>
        <row r="347">
          <cell r="B347">
            <v>416</v>
          </cell>
        </row>
        <row r="348">
          <cell r="B348">
            <v>417</v>
          </cell>
        </row>
        <row r="349">
          <cell r="B349">
            <v>418</v>
          </cell>
        </row>
        <row r="350">
          <cell r="B350">
            <v>419</v>
          </cell>
        </row>
        <row r="351">
          <cell r="B351">
            <v>500</v>
          </cell>
        </row>
        <row r="352">
          <cell r="B352">
            <v>510</v>
          </cell>
        </row>
        <row r="353">
          <cell r="B353">
            <v>511</v>
          </cell>
        </row>
        <row r="354">
          <cell r="B354">
            <v>512</v>
          </cell>
        </row>
        <row r="355">
          <cell r="B355">
            <v>513</v>
          </cell>
        </row>
        <row r="356">
          <cell r="B356">
            <v>514</v>
          </cell>
        </row>
        <row r="357">
          <cell r="B357">
            <v>515</v>
          </cell>
        </row>
        <row r="358">
          <cell r="B358">
            <v>516</v>
          </cell>
        </row>
        <row r="359">
          <cell r="B359">
            <v>517</v>
          </cell>
        </row>
        <row r="360">
          <cell r="B360">
            <v>600</v>
          </cell>
        </row>
        <row r="361">
          <cell r="B361">
            <v>601</v>
          </cell>
        </row>
        <row r="362">
          <cell r="B362">
            <v>602</v>
          </cell>
        </row>
        <row r="363">
          <cell r="B363">
            <v>604</v>
          </cell>
        </row>
        <row r="364">
          <cell r="B364">
            <v>605</v>
          </cell>
        </row>
        <row r="365">
          <cell r="B365">
            <v>610</v>
          </cell>
        </row>
        <row r="366">
          <cell r="B366">
            <v>611</v>
          </cell>
        </row>
        <row r="367">
          <cell r="B367">
            <v>613</v>
          </cell>
        </row>
        <row r="368">
          <cell r="B368">
            <v>700</v>
          </cell>
        </row>
        <row r="369">
          <cell r="B369">
            <v>800</v>
          </cell>
        </row>
        <row r="370">
          <cell r="B370">
            <v>810</v>
          </cell>
        </row>
        <row r="371">
          <cell r="B371" t="str">
            <v>811M</v>
          </cell>
        </row>
        <row r="372">
          <cell r="B372">
            <v>812</v>
          </cell>
        </row>
        <row r="373">
          <cell r="B373" t="str">
            <v>812M</v>
          </cell>
        </row>
        <row r="374">
          <cell r="B374">
            <v>813</v>
          </cell>
        </row>
        <row r="375">
          <cell r="B375">
            <v>814</v>
          </cell>
        </row>
        <row r="376">
          <cell r="B376">
            <v>815</v>
          </cell>
        </row>
        <row r="377">
          <cell r="B377">
            <v>816</v>
          </cell>
        </row>
        <row r="378">
          <cell r="B378">
            <v>900</v>
          </cell>
        </row>
        <row r="379">
          <cell r="B379">
            <v>910</v>
          </cell>
        </row>
        <row r="380">
          <cell r="B380">
            <v>911</v>
          </cell>
        </row>
        <row r="381">
          <cell r="B381">
            <v>913</v>
          </cell>
        </row>
        <row r="382">
          <cell r="B382">
            <v>914</v>
          </cell>
        </row>
        <row r="383">
          <cell r="B383" t="str">
            <v>A00</v>
          </cell>
        </row>
        <row r="384">
          <cell r="B384" t="str">
            <v>B00</v>
          </cell>
        </row>
        <row r="385">
          <cell r="B385" t="str">
            <v>C00</v>
          </cell>
        </row>
        <row r="386">
          <cell r="B386" t="str">
            <v>D00</v>
          </cell>
        </row>
        <row r="387">
          <cell r="B387" t="str">
            <v>E00</v>
          </cell>
        </row>
        <row r="388">
          <cell r="B388" t="str">
            <v>F00</v>
          </cell>
        </row>
        <row r="389">
          <cell r="B389" t="str">
            <v>SKC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ANTEPROYECTO"/>
      <sheetName val="INFORMACIÓN DE APOYO"/>
      <sheetName val="MONTOS POR UNIDAD"/>
      <sheetName val="BASE ESTIMADO 2018"/>
      <sheetName val="base SICOP22082018"/>
      <sheetName val="SICOP 2017"/>
      <sheetName val="SICOP 2016"/>
      <sheetName val="CATALOGO"/>
      <sheetName val="TD SALIDA"/>
      <sheetName val="TD BASE"/>
      <sheetName val="INVERSION"/>
    </sheetNames>
    <sheetDataSet>
      <sheetData sheetId="0"/>
      <sheetData sheetId="1">
        <row r="32">
          <cell r="AO32">
            <v>0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>
            <v>100</v>
          </cell>
          <cell r="B3" t="str">
            <v>Procuraduría General de la República</v>
          </cell>
        </row>
        <row r="4">
          <cell r="A4">
            <v>101</v>
          </cell>
          <cell r="B4" t="str">
            <v>Unidad Especializada en Análisis Financiero</v>
          </cell>
        </row>
        <row r="5">
          <cell r="A5">
            <v>102</v>
          </cell>
          <cell r="B5" t="str">
            <v>Coordinación General de Información y Análisis Financiero</v>
          </cell>
        </row>
        <row r="6">
          <cell r="A6">
            <v>103</v>
          </cell>
          <cell r="B6" t="str">
            <v>Unidad para la Implementación del Sistema Procesal Penal Acusatorio en la Procuraduría General de la República</v>
          </cell>
        </row>
        <row r="7">
          <cell r="A7">
            <v>110</v>
          </cell>
          <cell r="B7" t="str">
            <v>Dirección General de Comunicación Social</v>
          </cell>
        </row>
        <row r="8">
          <cell r="A8">
            <v>112</v>
          </cell>
          <cell r="B8" t="str">
            <v>Órgano Interno de Control</v>
          </cell>
        </row>
        <row r="9">
          <cell r="A9">
            <v>120</v>
          </cell>
          <cell r="B9" t="str">
            <v>Policía Federal Ministerial</v>
          </cell>
        </row>
        <row r="10">
          <cell r="A10">
            <v>121</v>
          </cell>
          <cell r="B10" t="str">
            <v>Dirección General de Mandamientos Ministeriales y Judiciales</v>
          </cell>
        </row>
        <row r="11">
          <cell r="A11">
            <v>122</v>
          </cell>
          <cell r="B11" t="str">
            <v>Dirección General de Servicios Especiales de Seguridad y de Protección a Personas</v>
          </cell>
        </row>
        <row r="12">
          <cell r="A12">
            <v>123</v>
          </cell>
          <cell r="B12" t="str">
            <v>Dirección General del Centro de Comunicaciones</v>
          </cell>
        </row>
        <row r="13">
          <cell r="A13">
            <v>124</v>
          </cell>
          <cell r="B13" t="str">
            <v>Dirección General de Apoyo Técnico y Logístico</v>
          </cell>
        </row>
        <row r="14">
          <cell r="A14">
            <v>125</v>
          </cell>
          <cell r="B14" t="str">
            <v>Dirección General de Investigación Policial en Apoyo a Mandamientos</v>
          </cell>
        </row>
        <row r="15">
          <cell r="A15">
            <v>129</v>
          </cell>
          <cell r="B15" t="str">
            <v>Dirección General de Asuntos Policiales Internacionales e Interpol</v>
          </cell>
        </row>
        <row r="16">
          <cell r="A16">
            <v>130</v>
          </cell>
          <cell r="B16" t="str">
            <v>Coordinación de Planeación, Desarrollo e Innovación Institucional</v>
          </cell>
        </row>
        <row r="17">
          <cell r="A17">
            <v>131</v>
          </cell>
          <cell r="B17" t="str">
            <v>Direción General de Planeación y Proyectos Estratégicos</v>
          </cell>
        </row>
        <row r="18">
          <cell r="A18">
            <v>132</v>
          </cell>
          <cell r="B18" t="str">
            <v>Dirección General de Políticas Públicas, Vinculación y Coordinación Interinstitucional</v>
          </cell>
        </row>
        <row r="19">
          <cell r="A19">
            <v>133</v>
          </cell>
          <cell r="B19" t="str">
            <v>Dirección General de Formación Profesional</v>
          </cell>
        </row>
        <row r="20">
          <cell r="A20">
            <v>134</v>
          </cell>
          <cell r="B20" t="str">
            <v>Dirección General del Servicio de Carrera</v>
          </cell>
        </row>
        <row r="21">
          <cell r="A21">
            <v>140</v>
          </cell>
          <cell r="B21" t="str">
            <v>Coordinación General de Servicios Periciales</v>
          </cell>
        </row>
        <row r="22">
          <cell r="A22">
            <v>141</v>
          </cell>
          <cell r="B22" t="str">
            <v>Dirección General de Especialidades Periciales Documentales</v>
          </cell>
        </row>
        <row r="23">
          <cell r="A23">
            <v>142</v>
          </cell>
          <cell r="B23" t="str">
            <v>Dirección General de Especialidades Médico Forenses</v>
          </cell>
        </row>
        <row r="24">
          <cell r="A24">
            <v>143</v>
          </cell>
          <cell r="B24" t="str">
            <v>Dirección General de Ingenierías Forenses</v>
          </cell>
        </row>
        <row r="25">
          <cell r="A25">
            <v>144</v>
          </cell>
          <cell r="B25" t="str">
            <v>Dirección General de Laboratorios Criminalísticos</v>
          </cell>
        </row>
        <row r="26">
          <cell r="A26">
            <v>200</v>
          </cell>
          <cell r="B26" t="str">
            <v>Subprocuraduría Jurídica y de Asuntos Internacionales</v>
          </cell>
        </row>
        <row r="27">
          <cell r="A27">
            <v>210</v>
          </cell>
          <cell r="B27" t="str">
            <v>Dirección General de Asuntos Jurídicos</v>
          </cell>
        </row>
        <row r="28">
          <cell r="A28">
            <v>211</v>
          </cell>
          <cell r="B28" t="str">
            <v>Dirección General de Constitucionalidad</v>
          </cell>
        </row>
        <row r="29">
          <cell r="A29">
            <v>212</v>
          </cell>
          <cell r="B29" t="str">
            <v>Dirección General de Análisis Legislativo y Normatividad</v>
          </cell>
        </row>
        <row r="30">
          <cell r="A30">
            <v>213</v>
          </cell>
          <cell r="B30" t="str">
            <v>Dirección General de Procedimientos Internacionales</v>
          </cell>
        </row>
        <row r="31">
          <cell r="A31">
            <v>214</v>
          </cell>
          <cell r="B31" t="str">
            <v>Dirección General de Cooperación Internacional</v>
          </cell>
        </row>
        <row r="32">
          <cell r="A32">
            <v>216</v>
          </cell>
          <cell r="B32" t="str">
            <v>Coordinación de Asuntos Internacionales y Agregadurías</v>
          </cell>
        </row>
        <row r="33">
          <cell r="A33">
            <v>217</v>
          </cell>
          <cell r="B33" t="str">
            <v>Agregadurías Legales, Regionales y Oficinas de Enlace</v>
          </cell>
        </row>
        <row r="34">
          <cell r="A34">
            <v>300</v>
          </cell>
          <cell r="B34" t="str">
            <v>Subprocuraduría de Control Regional, Procedimientos Penales y Amparo</v>
          </cell>
        </row>
        <row r="35">
          <cell r="A35">
            <v>310</v>
          </cell>
          <cell r="B35" t="str">
            <v>Dirección General de Control de Averiguaciones Previas</v>
          </cell>
        </row>
        <row r="36">
          <cell r="A36">
            <v>311</v>
          </cell>
          <cell r="B36" t="str">
            <v>Dirección General de Control de Procesos Penales Federales</v>
          </cell>
        </row>
        <row r="37">
          <cell r="A37">
            <v>312</v>
          </cell>
          <cell r="B37" t="str">
            <v>Dirección General de Control de Juicios de Amparo</v>
          </cell>
        </row>
        <row r="38">
          <cell r="A38">
            <v>313</v>
          </cell>
          <cell r="B38" t="str">
            <v>Coordinación de Supervisión y Control Regional</v>
          </cell>
        </row>
        <row r="39">
          <cell r="A39">
            <v>321</v>
          </cell>
          <cell r="B39" t="str">
            <v>Delegación Estatal en Aguascalientes</v>
          </cell>
        </row>
        <row r="40">
          <cell r="A40">
            <v>322</v>
          </cell>
          <cell r="B40" t="str">
            <v>Delegación Estatal en Baja California</v>
          </cell>
        </row>
        <row r="41">
          <cell r="A41">
            <v>323</v>
          </cell>
          <cell r="B41" t="str">
            <v>Delegación Estatal en Baja California Sur</v>
          </cell>
        </row>
        <row r="42">
          <cell r="A42">
            <v>324</v>
          </cell>
          <cell r="B42" t="str">
            <v>Delegación Estatal en Campeche</v>
          </cell>
        </row>
        <row r="43">
          <cell r="A43">
            <v>325</v>
          </cell>
          <cell r="B43" t="str">
            <v>Delegación Estatal en Coahuila</v>
          </cell>
        </row>
        <row r="44">
          <cell r="A44">
            <v>326</v>
          </cell>
          <cell r="B44" t="str">
            <v>Delegación Estatal en Colima</v>
          </cell>
        </row>
        <row r="45">
          <cell r="A45">
            <v>327</v>
          </cell>
          <cell r="B45" t="str">
            <v>Delegación Estatal en Chiapas</v>
          </cell>
        </row>
        <row r="46">
          <cell r="A46">
            <v>328</v>
          </cell>
          <cell r="B46" t="str">
            <v>Delegación Estatal en Chihuahua</v>
          </cell>
        </row>
        <row r="47">
          <cell r="A47">
            <v>329</v>
          </cell>
          <cell r="B47" t="str">
            <v>Delegación Estatal en el Distrito Federal</v>
          </cell>
        </row>
        <row r="48">
          <cell r="A48">
            <v>330</v>
          </cell>
          <cell r="B48" t="str">
            <v>Delegación Estatal en Durango</v>
          </cell>
        </row>
        <row r="49">
          <cell r="A49">
            <v>331</v>
          </cell>
          <cell r="B49" t="str">
            <v>Delegación Estatal en Guanajuato</v>
          </cell>
        </row>
        <row r="50">
          <cell r="A50">
            <v>332</v>
          </cell>
          <cell r="B50" t="str">
            <v>Delegación Estatal en Guerrero</v>
          </cell>
        </row>
        <row r="51">
          <cell r="A51">
            <v>333</v>
          </cell>
          <cell r="B51" t="str">
            <v>Delegación Estatal en Hidalgo</v>
          </cell>
        </row>
        <row r="52">
          <cell r="A52">
            <v>334</v>
          </cell>
          <cell r="B52" t="str">
            <v>Delegación Estatal en Jalisco</v>
          </cell>
        </row>
        <row r="53">
          <cell r="A53">
            <v>335</v>
          </cell>
          <cell r="B53" t="str">
            <v>Delegación Estatal en México</v>
          </cell>
        </row>
        <row r="54">
          <cell r="A54">
            <v>336</v>
          </cell>
          <cell r="B54" t="str">
            <v>Delegación Estatal en Michoacán</v>
          </cell>
        </row>
        <row r="55">
          <cell r="A55">
            <v>337</v>
          </cell>
          <cell r="B55" t="str">
            <v>Delegación Estatal en Morelos</v>
          </cell>
        </row>
        <row r="56">
          <cell r="A56">
            <v>338</v>
          </cell>
          <cell r="B56" t="str">
            <v>Delegación Estatal en Nayarit</v>
          </cell>
        </row>
        <row r="57">
          <cell r="A57">
            <v>339</v>
          </cell>
          <cell r="B57" t="str">
            <v>Delegación Estatal en Nuevo León</v>
          </cell>
        </row>
        <row r="58">
          <cell r="A58">
            <v>340</v>
          </cell>
          <cell r="B58" t="str">
            <v>Delegación Estatal en Oaxaca</v>
          </cell>
        </row>
        <row r="59">
          <cell r="A59">
            <v>341</v>
          </cell>
          <cell r="B59" t="str">
            <v>Delegación Estatal en Puebla</v>
          </cell>
        </row>
        <row r="60">
          <cell r="A60">
            <v>342</v>
          </cell>
          <cell r="B60" t="str">
            <v>Delegación Estatal en Querétaro</v>
          </cell>
        </row>
        <row r="61">
          <cell r="A61">
            <v>343</v>
          </cell>
          <cell r="B61" t="str">
            <v>Delegación Estatal en Quintana Roo</v>
          </cell>
        </row>
        <row r="62">
          <cell r="A62">
            <v>344</v>
          </cell>
          <cell r="B62" t="str">
            <v>Delegación Estatal en San Luis Potosí</v>
          </cell>
        </row>
        <row r="63">
          <cell r="A63">
            <v>345</v>
          </cell>
          <cell r="B63" t="str">
            <v>Delegación Estatal en Sinaloa</v>
          </cell>
        </row>
        <row r="64">
          <cell r="A64">
            <v>346</v>
          </cell>
          <cell r="B64" t="str">
            <v>Delegación Estatal en Sonora</v>
          </cell>
        </row>
        <row r="65">
          <cell r="A65">
            <v>347</v>
          </cell>
          <cell r="B65" t="str">
            <v>Delegación Estatal en Tabasco</v>
          </cell>
        </row>
        <row r="66">
          <cell r="A66">
            <v>348</v>
          </cell>
          <cell r="B66" t="str">
            <v>Delegación Estatal en Tamaulipas</v>
          </cell>
        </row>
        <row r="67">
          <cell r="A67">
            <v>349</v>
          </cell>
          <cell r="B67" t="str">
            <v>Delegación Estatal en Tlaxcala</v>
          </cell>
        </row>
        <row r="68">
          <cell r="A68">
            <v>350</v>
          </cell>
          <cell r="B68" t="str">
            <v>Delegación Estatal en Veracruz</v>
          </cell>
        </row>
        <row r="69">
          <cell r="A69">
            <v>351</v>
          </cell>
          <cell r="B69" t="str">
            <v>Delegación Estatal en Yucatán</v>
          </cell>
        </row>
        <row r="70">
          <cell r="A70">
            <v>352</v>
          </cell>
          <cell r="B70" t="str">
            <v>Delegación Estatal en Zacatecas</v>
          </cell>
        </row>
        <row r="71">
          <cell r="A71">
            <v>400</v>
          </cell>
          <cell r="B71" t="str">
            <v>Subprocuraduría Especializada en Investigación de Delincuencia Organizada</v>
          </cell>
        </row>
        <row r="72">
          <cell r="A72">
            <v>410</v>
          </cell>
          <cell r="B72" t="str">
            <v>Unidad Especializada en Investigación de Terrorismo, Acopio y Tráfico de Armas</v>
          </cell>
        </row>
        <row r="73">
          <cell r="A73">
            <v>411</v>
          </cell>
          <cell r="B73" t="str">
            <v>Unidad Especializada en Investigación de Delitos contra la Salud</v>
          </cell>
        </row>
        <row r="74">
          <cell r="A74">
            <v>412</v>
          </cell>
          <cell r="B74" t="str">
            <v>Unidad Esp en Investigación de Operaciones con Recursos de Procedencia Ilícita y de Falsificación o Alteración de Moneda</v>
          </cell>
        </row>
        <row r="75">
          <cell r="A75">
            <v>413</v>
          </cell>
          <cell r="B75" t="str">
            <v>Unidad Especializada en Investigación de Delitos en Materia de Secuestro</v>
          </cell>
        </row>
        <row r="76">
          <cell r="A76">
            <v>414</v>
          </cell>
          <cell r="B76" t="str">
            <v>Unidad Especializada en Investigación de Tráfico de Menores, Personas y Órganos</v>
          </cell>
        </row>
        <row r="77">
          <cell r="A77">
            <v>415</v>
          </cell>
          <cell r="B77" t="str">
            <v>Unidad Especializada en Investigación de Asalto y Robo de Vehículos</v>
          </cell>
        </row>
        <row r="78">
          <cell r="A78">
            <v>416</v>
          </cell>
          <cell r="B78" t="str">
            <v>Dirección General de Control de Procesos Penales y Amparo en materia de Delincuencia Organizada</v>
          </cell>
        </row>
        <row r="79">
          <cell r="A79">
            <v>417</v>
          </cell>
          <cell r="B79" t="str">
            <v>Dirección General de Apoyo Jurídico y Control Ministerial en Delincuencia Organizada</v>
          </cell>
        </row>
        <row r="80">
          <cell r="A80">
            <v>418</v>
          </cell>
          <cell r="B80" t="str">
            <v>Dirección General de Cuerpo Técnico de Control</v>
          </cell>
        </row>
        <row r="81">
          <cell r="A81">
            <v>419</v>
          </cell>
          <cell r="B81" t="str">
            <v>Dirección General de Tecnología, Seguridad y Apoyo a la Investigación en Delincuencia Organizada</v>
          </cell>
        </row>
        <row r="82">
          <cell r="A82">
            <v>500</v>
          </cell>
          <cell r="B82" t="str">
            <v>Subprocuraduría Especializada en Investigación de Delitos Federales</v>
          </cell>
        </row>
        <row r="83">
          <cell r="A83">
            <v>510</v>
          </cell>
          <cell r="B83" t="str">
            <v>Unidad Especializada en Investigación de Delitos contra los Derechos de Autor y la Propiedad Industrial</v>
          </cell>
        </row>
        <row r="84">
          <cell r="A84">
            <v>511</v>
          </cell>
          <cell r="B84" t="str">
            <v>Unidad Especializada en Investigación de Delitos Fiscales y Financieros</v>
          </cell>
        </row>
        <row r="85">
          <cell r="A85">
            <v>512</v>
          </cell>
          <cell r="B85" t="str">
            <v>Unidad Especializada en Investigación de Delitos contra el Ambiente y Previstos en Leyes Especiales</v>
          </cell>
        </row>
        <row r="86">
          <cell r="A86">
            <v>513</v>
          </cell>
          <cell r="B86" t="str">
            <v>Unidad Esp. en Investigación de Delitos Cometidos por Servidores Públicos y contra la Admin. de Justicia</v>
          </cell>
        </row>
        <row r="87">
          <cell r="A87">
            <v>514</v>
          </cell>
          <cell r="B87" t="str">
            <v>Coordinación General de Investigación</v>
          </cell>
        </row>
        <row r="88">
          <cell r="A88">
            <v>515</v>
          </cell>
          <cell r="B88" t="str">
            <v>Unidad Especializada en Investigación de Delitos de Comercio de Narcóticos destinados al Consumo Final</v>
          </cell>
        </row>
        <row r="89">
          <cell r="A89">
            <v>516</v>
          </cell>
          <cell r="B89" t="str">
            <v>Dirección General de Control de Procesos Penales y Amparo en Materia de Delitos Federales</v>
          </cell>
        </row>
        <row r="90">
          <cell r="A90">
            <v>517</v>
          </cell>
          <cell r="B90" t="str">
            <v>Unidad Especializada en Investigación del Delito de Tortura</v>
          </cell>
        </row>
        <row r="91">
          <cell r="A91">
            <v>600</v>
          </cell>
          <cell r="B91" t="str">
            <v>Subprocuraduría de Derechos Humanos, Prevención del Delito y Servicios a la Comunidad</v>
          </cell>
        </row>
        <row r="92">
          <cell r="A92">
            <v>601</v>
          </cell>
          <cell r="B92" t="str">
            <v>Fiscalía Especial para los Delitos de Violencia contra las Mujeres y Trata de Personas</v>
          </cell>
        </row>
        <row r="93">
          <cell r="A93">
            <v>602</v>
          </cell>
          <cell r="B93" t="str">
            <v>Fiscalía Especial para la Atención de Delitos cometidos en contra de la Libertad de Expresión</v>
          </cell>
        </row>
        <row r="94">
          <cell r="A94">
            <v>603</v>
          </cell>
          <cell r="B94" t="str">
            <v>Unidad Especializada de Búsqueda de Personas Desaparecidas</v>
          </cell>
        </row>
        <row r="95">
          <cell r="A95">
            <v>604</v>
          </cell>
          <cell r="B95" t="str">
            <v>Fiscalía Especializada de Búsqueda de Personas  Desaparecidas</v>
          </cell>
        </row>
        <row r="96">
          <cell r="A96">
            <v>605</v>
          </cell>
          <cell r="B96" t="str">
            <v>Unidad de Investigación de Delitos para Personas Migrantes</v>
          </cell>
        </row>
        <row r="97">
          <cell r="A97">
            <v>610</v>
          </cell>
          <cell r="B97" t="str">
            <v>Dirección General de Promoción de la Cultura en Derechos Humanos, Quejas e Inspección</v>
          </cell>
        </row>
        <row r="98">
          <cell r="A98">
            <v>611</v>
          </cell>
          <cell r="B98" t="str">
            <v>Dirección General de Atención y Seguimiento a Recomendaciones y Conciliaciones en Materia de Derechos Humanos</v>
          </cell>
        </row>
        <row r="99">
          <cell r="A99">
            <v>613</v>
          </cell>
          <cell r="B99" t="str">
            <v>Dirección General de Prevención del Delito y Servicios a la Comunidad</v>
          </cell>
        </row>
        <row r="100">
          <cell r="A100">
            <v>620</v>
          </cell>
          <cell r="B100" t="str">
            <v>Fiscalía Especializada en Investigación de Delitos de Desaparición Forzada</v>
          </cell>
        </row>
        <row r="101">
          <cell r="A101">
            <v>621</v>
          </cell>
          <cell r="B101" t="str">
            <v>Unidad de Investigación de Delitos para Personas Migrantes</v>
          </cell>
        </row>
        <row r="102">
          <cell r="A102">
            <v>700</v>
          </cell>
          <cell r="B102" t="str">
            <v>Fiscalía Especializada para la Atención de Delitos Electorales</v>
          </cell>
        </row>
        <row r="103">
          <cell r="A103">
            <v>800</v>
          </cell>
          <cell r="B103" t="str">
            <v>Oficialía Mayor</v>
          </cell>
        </row>
        <row r="104">
          <cell r="A104">
            <v>810</v>
          </cell>
          <cell r="B104" t="str">
            <v>Dirección General de Programación y Presupuesto</v>
          </cell>
        </row>
        <row r="105">
          <cell r="A105">
            <v>811</v>
          </cell>
          <cell r="B105" t="str">
            <v>Dirección General de Recursos Humanos y Organización</v>
          </cell>
        </row>
        <row r="106">
          <cell r="A106">
            <v>812</v>
          </cell>
          <cell r="B106" t="str">
            <v>Dirección General de Recursos Materiales y Servicios Generales</v>
          </cell>
        </row>
        <row r="107">
          <cell r="A107">
            <v>813</v>
          </cell>
          <cell r="B107" t="str">
            <v>Dirección General de Tecnologías de Información y Comunicaciones</v>
          </cell>
        </row>
        <row r="108">
          <cell r="A108">
            <v>814</v>
          </cell>
          <cell r="B108" t="str">
            <v>Dirección General de Control y Registro de Aseguramientos Ministeriales</v>
          </cell>
        </row>
        <row r="109">
          <cell r="A109">
            <v>815</v>
          </cell>
          <cell r="B109" t="str">
            <v>Dirección General de Servicios Aéreos</v>
          </cell>
        </row>
        <row r="110">
          <cell r="A110">
            <v>816</v>
          </cell>
          <cell r="B110" t="str">
            <v>Dirección General de Seguridad Institucional</v>
          </cell>
        </row>
        <row r="111">
          <cell r="A111">
            <v>900</v>
          </cell>
          <cell r="B111" t="str">
            <v>Visitaduría General</v>
          </cell>
        </row>
        <row r="112">
          <cell r="A112">
            <v>910</v>
          </cell>
          <cell r="B112" t="str">
            <v>Dirección General de Evaluación Técnico Jurídica</v>
          </cell>
        </row>
        <row r="113">
          <cell r="A113">
            <v>911</v>
          </cell>
          <cell r="B113" t="str">
            <v>Dirección General de Asuntos Internos</v>
          </cell>
        </row>
        <row r="114">
          <cell r="A114">
            <v>913</v>
          </cell>
          <cell r="B114" t="str">
            <v>Dirección General de Delitos Cometidos por Servidores Públicos de la Institución</v>
          </cell>
        </row>
        <row r="115">
          <cell r="A115">
            <v>914</v>
          </cell>
          <cell r="B115" t="str">
            <v>Dirección General de Procedimientos de Remoción</v>
          </cell>
        </row>
        <row r="116">
          <cell r="A116" t="str">
            <v>A00</v>
          </cell>
          <cell r="B116" t="str">
            <v>Centro Nacional de Planeación, Análisis e Información para el Combate a la Delincuencia</v>
          </cell>
        </row>
        <row r="117">
          <cell r="A117" t="str">
            <v>B00</v>
          </cell>
          <cell r="B117" t="str">
            <v>Instituto de Formación Ministerial, Policial y Pericial</v>
          </cell>
        </row>
        <row r="118">
          <cell r="A118" t="str">
            <v>C00</v>
          </cell>
          <cell r="B118" t="str">
            <v>Centro de Evaluación y Control de Confianza</v>
          </cell>
        </row>
        <row r="119">
          <cell r="A119" t="str">
            <v>D00</v>
          </cell>
          <cell r="B119" t="str">
            <v>Centro Federal de Protección a Personas</v>
          </cell>
        </row>
        <row r="120">
          <cell r="A120" t="str">
            <v>E00</v>
          </cell>
          <cell r="B120" t="str">
            <v>Agencia de Investigación Criminal</v>
          </cell>
        </row>
        <row r="121">
          <cell r="A121" t="str">
            <v>F00</v>
          </cell>
          <cell r="B121" t="str">
            <v>Órgano Adtvo Desconcentrado Especializado en Mecanismos Alternativos de Solución de Controversias en Materia Penal</v>
          </cell>
        </row>
        <row r="122">
          <cell r="A122" t="str">
            <v>SKC</v>
          </cell>
          <cell r="B122" t="str">
            <v>Instituto Nacional de Ciencias Penales</v>
          </cell>
        </row>
      </sheetData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21101</v>
          </cell>
        </row>
        <row r="3">
          <cell r="A3">
            <v>21201</v>
          </cell>
        </row>
        <row r="4">
          <cell r="A4">
            <v>21301</v>
          </cell>
        </row>
        <row r="5">
          <cell r="A5">
            <v>21401</v>
          </cell>
        </row>
        <row r="6">
          <cell r="A6">
            <v>21501</v>
          </cell>
        </row>
        <row r="7">
          <cell r="A7">
            <v>21502</v>
          </cell>
        </row>
        <row r="8">
          <cell r="A8">
            <v>21601</v>
          </cell>
        </row>
        <row r="9">
          <cell r="A9">
            <v>21701</v>
          </cell>
        </row>
        <row r="10">
          <cell r="A10">
            <v>22101</v>
          </cell>
        </row>
        <row r="11">
          <cell r="A11">
            <v>22102</v>
          </cell>
        </row>
        <row r="12">
          <cell r="A12">
            <v>22103</v>
          </cell>
        </row>
        <row r="13">
          <cell r="A13">
            <v>22104</v>
          </cell>
        </row>
        <row r="14">
          <cell r="A14">
            <v>22105</v>
          </cell>
        </row>
        <row r="15">
          <cell r="A15">
            <v>22106</v>
          </cell>
        </row>
        <row r="16">
          <cell r="A16">
            <v>22201</v>
          </cell>
        </row>
        <row r="17">
          <cell r="A17">
            <v>22301</v>
          </cell>
        </row>
        <row r="18">
          <cell r="A18">
            <v>23101</v>
          </cell>
        </row>
        <row r="19">
          <cell r="A19">
            <v>23201</v>
          </cell>
        </row>
        <row r="20">
          <cell r="A20">
            <v>23301</v>
          </cell>
        </row>
        <row r="21">
          <cell r="A21">
            <v>23401</v>
          </cell>
        </row>
        <row r="22">
          <cell r="A22">
            <v>23501</v>
          </cell>
        </row>
        <row r="23">
          <cell r="A23">
            <v>23601</v>
          </cell>
        </row>
        <row r="24">
          <cell r="A24">
            <v>23701</v>
          </cell>
        </row>
        <row r="25">
          <cell r="A25">
            <v>23801</v>
          </cell>
        </row>
        <row r="26">
          <cell r="A26">
            <v>23901</v>
          </cell>
        </row>
        <row r="27">
          <cell r="A27">
            <v>23902</v>
          </cell>
        </row>
        <row r="28">
          <cell r="A28">
            <v>24101</v>
          </cell>
        </row>
        <row r="29">
          <cell r="A29">
            <v>24201</v>
          </cell>
        </row>
        <row r="30">
          <cell r="A30">
            <v>24301</v>
          </cell>
        </row>
        <row r="31">
          <cell r="A31">
            <v>24401</v>
          </cell>
        </row>
        <row r="32">
          <cell r="A32">
            <v>24501</v>
          </cell>
        </row>
        <row r="33">
          <cell r="A33">
            <v>24601</v>
          </cell>
        </row>
        <row r="34">
          <cell r="A34">
            <v>24701</v>
          </cell>
        </row>
        <row r="35">
          <cell r="A35">
            <v>24801</v>
          </cell>
        </row>
        <row r="36">
          <cell r="A36">
            <v>24901</v>
          </cell>
        </row>
        <row r="37">
          <cell r="A37">
            <v>25101</v>
          </cell>
        </row>
        <row r="38">
          <cell r="A38">
            <v>25201</v>
          </cell>
        </row>
        <row r="39">
          <cell r="A39">
            <v>25301</v>
          </cell>
        </row>
        <row r="40">
          <cell r="A40">
            <v>25401</v>
          </cell>
        </row>
        <row r="41">
          <cell r="A41">
            <v>25501</v>
          </cell>
        </row>
        <row r="42">
          <cell r="A42">
            <v>25901</v>
          </cell>
        </row>
        <row r="43">
          <cell r="A43">
            <v>26101</v>
          </cell>
        </row>
        <row r="44">
          <cell r="A44">
            <v>26102</v>
          </cell>
        </row>
        <row r="45">
          <cell r="A45">
            <v>26103</v>
          </cell>
        </row>
        <row r="46">
          <cell r="A46">
            <v>26104</v>
          </cell>
        </row>
        <row r="47">
          <cell r="A47">
            <v>26105</v>
          </cell>
        </row>
        <row r="48">
          <cell r="A48">
            <v>26106</v>
          </cell>
        </row>
        <row r="49">
          <cell r="A49">
            <v>26107</v>
          </cell>
        </row>
        <row r="50">
          <cell r="A50">
            <v>26108</v>
          </cell>
        </row>
        <row r="51">
          <cell r="A51">
            <v>27101</v>
          </cell>
        </row>
        <row r="52">
          <cell r="A52">
            <v>27201</v>
          </cell>
        </row>
        <row r="53">
          <cell r="A53">
            <v>27301</v>
          </cell>
        </row>
        <row r="54">
          <cell r="A54">
            <v>27401</v>
          </cell>
        </row>
        <row r="55">
          <cell r="A55">
            <v>27501</v>
          </cell>
        </row>
        <row r="56">
          <cell r="A56">
            <v>28101</v>
          </cell>
        </row>
        <row r="57">
          <cell r="A57">
            <v>28201</v>
          </cell>
        </row>
        <row r="58">
          <cell r="A58">
            <v>28301</v>
          </cell>
        </row>
        <row r="59">
          <cell r="A59">
            <v>29101</v>
          </cell>
        </row>
        <row r="60">
          <cell r="A60">
            <v>29201</v>
          </cell>
        </row>
        <row r="61">
          <cell r="A61">
            <v>29301</v>
          </cell>
        </row>
        <row r="62">
          <cell r="A62">
            <v>29401</v>
          </cell>
        </row>
        <row r="63">
          <cell r="A63">
            <v>29501</v>
          </cell>
        </row>
        <row r="64">
          <cell r="A64">
            <v>29601</v>
          </cell>
        </row>
        <row r="65">
          <cell r="A65">
            <v>29701</v>
          </cell>
        </row>
        <row r="66">
          <cell r="A66">
            <v>29801</v>
          </cell>
        </row>
        <row r="67">
          <cell r="A67">
            <v>29901</v>
          </cell>
        </row>
        <row r="68">
          <cell r="A68">
            <v>31101</v>
          </cell>
        </row>
        <row r="69">
          <cell r="A69">
            <v>31201</v>
          </cell>
        </row>
        <row r="70">
          <cell r="A70">
            <v>31301</v>
          </cell>
        </row>
        <row r="71">
          <cell r="A71">
            <v>31401</v>
          </cell>
        </row>
        <row r="72">
          <cell r="A72">
            <v>31501</v>
          </cell>
        </row>
        <row r="73">
          <cell r="A73">
            <v>31601</v>
          </cell>
        </row>
        <row r="74">
          <cell r="A74">
            <v>31602</v>
          </cell>
        </row>
        <row r="75">
          <cell r="A75">
            <v>31603</v>
          </cell>
        </row>
        <row r="76">
          <cell r="A76">
            <v>31701</v>
          </cell>
        </row>
        <row r="77">
          <cell r="A77">
            <v>31801</v>
          </cell>
        </row>
        <row r="78">
          <cell r="A78">
            <v>31802</v>
          </cell>
        </row>
        <row r="79">
          <cell r="A79">
            <v>31901</v>
          </cell>
        </row>
        <row r="80">
          <cell r="A80">
            <v>31902</v>
          </cell>
        </row>
        <row r="81">
          <cell r="A81">
            <v>31903</v>
          </cell>
        </row>
        <row r="82">
          <cell r="A82">
            <v>31904</v>
          </cell>
        </row>
        <row r="83">
          <cell r="A83">
            <v>32101</v>
          </cell>
        </row>
        <row r="84">
          <cell r="A84">
            <v>32201</v>
          </cell>
        </row>
        <row r="85">
          <cell r="A85">
            <v>32301</v>
          </cell>
        </row>
        <row r="86">
          <cell r="A86">
            <v>32302</v>
          </cell>
        </row>
        <row r="87">
          <cell r="A87">
            <v>32303</v>
          </cell>
        </row>
        <row r="88">
          <cell r="A88">
            <v>32401</v>
          </cell>
        </row>
        <row r="89">
          <cell r="A89">
            <v>32501</v>
          </cell>
        </row>
        <row r="90">
          <cell r="A90">
            <v>32502</v>
          </cell>
        </row>
        <row r="91">
          <cell r="A91">
            <v>32503</v>
          </cell>
        </row>
        <row r="92">
          <cell r="A92">
            <v>32504</v>
          </cell>
        </row>
        <row r="93">
          <cell r="A93">
            <v>32505</v>
          </cell>
        </row>
        <row r="94">
          <cell r="A94">
            <v>32601</v>
          </cell>
        </row>
        <row r="95">
          <cell r="A95">
            <v>32701</v>
          </cell>
        </row>
        <row r="96">
          <cell r="A96">
            <v>32901</v>
          </cell>
        </row>
        <row r="97">
          <cell r="A97">
            <v>32902</v>
          </cell>
        </row>
        <row r="98">
          <cell r="A98">
            <v>32903</v>
          </cell>
        </row>
        <row r="99">
          <cell r="A99">
            <v>33101</v>
          </cell>
        </row>
        <row r="100">
          <cell r="A100">
            <v>33102</v>
          </cell>
        </row>
        <row r="101">
          <cell r="A101">
            <v>33103</v>
          </cell>
        </row>
        <row r="102">
          <cell r="A102">
            <v>33104</v>
          </cell>
        </row>
        <row r="103">
          <cell r="A103">
            <v>33105</v>
          </cell>
        </row>
        <row r="104">
          <cell r="A104">
            <v>33301</v>
          </cell>
        </row>
        <row r="105">
          <cell r="A105">
            <v>33302</v>
          </cell>
        </row>
        <row r="106">
          <cell r="A106">
            <v>33303</v>
          </cell>
        </row>
        <row r="107">
          <cell r="A107">
            <v>33304</v>
          </cell>
        </row>
        <row r="108">
          <cell r="A108">
            <v>33401</v>
          </cell>
        </row>
        <row r="109">
          <cell r="A109">
            <v>33501</v>
          </cell>
        </row>
        <row r="110">
          <cell r="A110">
            <v>33601</v>
          </cell>
        </row>
        <row r="111">
          <cell r="A111">
            <v>33602</v>
          </cell>
        </row>
        <row r="112">
          <cell r="A112">
            <v>33603</v>
          </cell>
        </row>
        <row r="113">
          <cell r="A113">
            <v>33604</v>
          </cell>
        </row>
        <row r="114">
          <cell r="A114">
            <v>33605</v>
          </cell>
        </row>
        <row r="115">
          <cell r="A115">
            <v>33606</v>
          </cell>
        </row>
        <row r="116">
          <cell r="A116">
            <v>33701</v>
          </cell>
        </row>
        <row r="117">
          <cell r="A117">
            <v>33702</v>
          </cell>
        </row>
        <row r="118">
          <cell r="A118">
            <v>33801</v>
          </cell>
        </row>
        <row r="119">
          <cell r="A119">
            <v>33901</v>
          </cell>
        </row>
        <row r="120">
          <cell r="A120">
            <v>33902</v>
          </cell>
        </row>
        <row r="121">
          <cell r="A121">
            <v>33903</v>
          </cell>
        </row>
        <row r="122">
          <cell r="A122">
            <v>34101</v>
          </cell>
        </row>
        <row r="123">
          <cell r="A123">
            <v>34301</v>
          </cell>
        </row>
        <row r="124">
          <cell r="A124">
            <v>34401</v>
          </cell>
        </row>
        <row r="125">
          <cell r="A125">
            <v>34501</v>
          </cell>
        </row>
        <row r="126">
          <cell r="A126">
            <v>34601</v>
          </cell>
        </row>
        <row r="127">
          <cell r="A127">
            <v>34701</v>
          </cell>
        </row>
        <row r="128">
          <cell r="A128">
            <v>34801</v>
          </cell>
        </row>
        <row r="129">
          <cell r="A129">
            <v>35101</v>
          </cell>
        </row>
        <row r="130">
          <cell r="A130">
            <v>35102</v>
          </cell>
        </row>
        <row r="131">
          <cell r="A131">
            <v>35201</v>
          </cell>
        </row>
        <row r="132">
          <cell r="A132">
            <v>35301</v>
          </cell>
        </row>
        <row r="133">
          <cell r="A133">
            <v>35401</v>
          </cell>
        </row>
        <row r="134">
          <cell r="A134">
            <v>35501</v>
          </cell>
        </row>
        <row r="135">
          <cell r="A135">
            <v>35601</v>
          </cell>
        </row>
        <row r="136">
          <cell r="A136">
            <v>35701</v>
          </cell>
        </row>
        <row r="137">
          <cell r="A137">
            <v>35702</v>
          </cell>
        </row>
        <row r="138">
          <cell r="A138">
            <v>35801</v>
          </cell>
        </row>
        <row r="139">
          <cell r="A139">
            <v>35901</v>
          </cell>
        </row>
        <row r="140">
          <cell r="A140">
            <v>36101</v>
          </cell>
        </row>
        <row r="141">
          <cell r="A141">
            <v>36201</v>
          </cell>
        </row>
        <row r="142">
          <cell r="A142">
            <v>36901</v>
          </cell>
        </row>
        <row r="143">
          <cell r="A143">
            <v>37101</v>
          </cell>
        </row>
        <row r="144">
          <cell r="A144">
            <v>37102</v>
          </cell>
        </row>
        <row r="145">
          <cell r="A145">
            <v>37103</v>
          </cell>
        </row>
        <row r="146">
          <cell r="A146">
            <v>37104</v>
          </cell>
        </row>
        <row r="147">
          <cell r="A147">
            <v>37105</v>
          </cell>
        </row>
        <row r="148">
          <cell r="A148">
            <v>37106</v>
          </cell>
        </row>
        <row r="149">
          <cell r="A149">
            <v>37201</v>
          </cell>
        </row>
        <row r="150">
          <cell r="A150">
            <v>37202</v>
          </cell>
        </row>
        <row r="151">
          <cell r="A151">
            <v>37203</v>
          </cell>
        </row>
        <row r="152">
          <cell r="A152">
            <v>37204</v>
          </cell>
        </row>
        <row r="153">
          <cell r="A153">
            <v>37205</v>
          </cell>
        </row>
        <row r="154">
          <cell r="A154">
            <v>37206</v>
          </cell>
        </row>
        <row r="155">
          <cell r="A155">
            <v>37207</v>
          </cell>
        </row>
        <row r="156">
          <cell r="A156">
            <v>37301</v>
          </cell>
        </row>
        <row r="157">
          <cell r="A157">
            <v>37302</v>
          </cell>
        </row>
        <row r="158">
          <cell r="A158">
            <v>37303</v>
          </cell>
        </row>
        <row r="159">
          <cell r="A159">
            <v>37304</v>
          </cell>
        </row>
        <row r="160">
          <cell r="A160">
            <v>37501</v>
          </cell>
        </row>
        <row r="161">
          <cell r="A161">
            <v>37502</v>
          </cell>
        </row>
        <row r="162">
          <cell r="A162">
            <v>37503</v>
          </cell>
        </row>
        <row r="163">
          <cell r="A163">
            <v>37504</v>
          </cell>
        </row>
        <row r="164">
          <cell r="A164">
            <v>37601</v>
          </cell>
        </row>
        <row r="165">
          <cell r="A165">
            <v>37602</v>
          </cell>
        </row>
        <row r="166">
          <cell r="A166">
            <v>37701</v>
          </cell>
        </row>
        <row r="167">
          <cell r="A167">
            <v>37801</v>
          </cell>
        </row>
        <row r="168">
          <cell r="A168">
            <v>37802</v>
          </cell>
        </row>
        <row r="169">
          <cell r="A169">
            <v>37901</v>
          </cell>
        </row>
        <row r="170">
          <cell r="A170">
            <v>38101</v>
          </cell>
        </row>
        <row r="171">
          <cell r="A171">
            <v>38102</v>
          </cell>
        </row>
        <row r="172">
          <cell r="A172">
            <v>38103</v>
          </cell>
        </row>
        <row r="173">
          <cell r="A173">
            <v>38201</v>
          </cell>
        </row>
        <row r="174">
          <cell r="A174">
            <v>38301</v>
          </cell>
        </row>
        <row r="175">
          <cell r="A175">
            <v>38401</v>
          </cell>
        </row>
        <row r="176">
          <cell r="A176">
            <v>38501</v>
          </cell>
        </row>
        <row r="177">
          <cell r="A177">
            <v>39101</v>
          </cell>
        </row>
        <row r="178">
          <cell r="A178">
            <v>39201</v>
          </cell>
        </row>
        <row r="179">
          <cell r="A179">
            <v>39202</v>
          </cell>
        </row>
        <row r="180">
          <cell r="A180">
            <v>39301</v>
          </cell>
        </row>
        <row r="181">
          <cell r="A181">
            <v>39401</v>
          </cell>
        </row>
        <row r="182">
          <cell r="A182">
            <v>39402</v>
          </cell>
        </row>
        <row r="183">
          <cell r="A183">
            <v>39403</v>
          </cell>
        </row>
        <row r="184">
          <cell r="A184">
            <v>39501</v>
          </cell>
        </row>
        <row r="185">
          <cell r="A185">
            <v>39601</v>
          </cell>
        </row>
        <row r="186">
          <cell r="A186">
            <v>39602</v>
          </cell>
        </row>
        <row r="187">
          <cell r="A187">
            <v>39701</v>
          </cell>
        </row>
        <row r="188">
          <cell r="A188">
            <v>39801</v>
          </cell>
        </row>
        <row r="189">
          <cell r="A189">
            <v>39901</v>
          </cell>
        </row>
        <row r="190">
          <cell r="A190">
            <v>39902</v>
          </cell>
        </row>
        <row r="191">
          <cell r="A191">
            <v>39904</v>
          </cell>
        </row>
        <row r="192">
          <cell r="A192">
            <v>39905</v>
          </cell>
        </row>
        <row r="193">
          <cell r="A193">
            <v>39906</v>
          </cell>
        </row>
        <row r="194">
          <cell r="A194">
            <v>39907</v>
          </cell>
        </row>
        <row r="195">
          <cell r="A195">
            <v>39908</v>
          </cell>
        </row>
        <row r="196">
          <cell r="A196">
            <v>39909</v>
          </cell>
        </row>
        <row r="197">
          <cell r="A197">
            <v>39910</v>
          </cell>
        </row>
        <row r="198">
          <cell r="A198">
            <v>41501</v>
          </cell>
        </row>
        <row r="199">
          <cell r="A199">
            <v>41601</v>
          </cell>
        </row>
        <row r="200">
          <cell r="A200">
            <v>43101</v>
          </cell>
        </row>
        <row r="201">
          <cell r="A201">
            <v>43201</v>
          </cell>
        </row>
        <row r="202">
          <cell r="A202">
            <v>43301</v>
          </cell>
        </row>
        <row r="203">
          <cell r="A203">
            <v>43401</v>
          </cell>
        </row>
        <row r="204">
          <cell r="A204">
            <v>43501</v>
          </cell>
        </row>
        <row r="205">
          <cell r="A205">
            <v>43601</v>
          </cell>
        </row>
        <row r="206">
          <cell r="A206">
            <v>43701</v>
          </cell>
        </row>
        <row r="207">
          <cell r="A207">
            <v>43801</v>
          </cell>
        </row>
        <row r="208">
          <cell r="A208">
            <v>43901</v>
          </cell>
        </row>
        <row r="209">
          <cell r="A209">
            <v>43902</v>
          </cell>
        </row>
        <row r="210">
          <cell r="A210">
            <v>44101</v>
          </cell>
        </row>
        <row r="211">
          <cell r="A211">
            <v>44102</v>
          </cell>
        </row>
        <row r="212">
          <cell r="A212">
            <v>44103</v>
          </cell>
        </row>
        <row r="213">
          <cell r="A213">
            <v>44104</v>
          </cell>
        </row>
        <row r="214">
          <cell r="A214">
            <v>44105</v>
          </cell>
        </row>
        <row r="215">
          <cell r="A215">
            <v>44106</v>
          </cell>
        </row>
        <row r="216">
          <cell r="A216">
            <v>44401</v>
          </cell>
        </row>
        <row r="217">
          <cell r="A217">
            <v>44402</v>
          </cell>
        </row>
        <row r="218">
          <cell r="A218">
            <v>44801</v>
          </cell>
        </row>
        <row r="219">
          <cell r="A219">
            <v>45201</v>
          </cell>
        </row>
        <row r="220">
          <cell r="A220">
            <v>45202</v>
          </cell>
        </row>
        <row r="221">
          <cell r="A221">
            <v>45203</v>
          </cell>
        </row>
        <row r="222">
          <cell r="A222">
            <v>45901</v>
          </cell>
        </row>
        <row r="223">
          <cell r="A223">
            <v>45902</v>
          </cell>
        </row>
        <row r="224">
          <cell r="A224">
            <v>46101</v>
          </cell>
        </row>
        <row r="225">
          <cell r="A225">
            <v>46102</v>
          </cell>
        </row>
        <row r="226">
          <cell r="A226">
            <v>47101</v>
          </cell>
        </row>
        <row r="227">
          <cell r="A227">
            <v>47102</v>
          </cell>
        </row>
        <row r="228">
          <cell r="A228">
            <v>48101</v>
          </cell>
        </row>
        <row r="229">
          <cell r="A229">
            <v>48201</v>
          </cell>
        </row>
        <row r="230">
          <cell r="A230">
            <v>48301</v>
          </cell>
        </row>
        <row r="231">
          <cell r="A231">
            <v>48401</v>
          </cell>
        </row>
        <row r="232">
          <cell r="A232">
            <v>48501</v>
          </cell>
        </row>
        <row r="233">
          <cell r="A233">
            <v>49201</v>
          </cell>
        </row>
        <row r="234">
          <cell r="A234">
            <v>49202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virgen SICOP"/>
      <sheetName val="compromiso"/>
      <sheetName val="CEDULA DE REUNIONES"/>
      <sheetName val="CEDULA RES X UR"/>
      <sheetName val="Hoja3"/>
      <sheetName val="INVERSION"/>
      <sheetName val="811-812"/>
      <sheetName val="COP 98"/>
      <sheetName val="DISPONIBLE POR UR"/>
    </sheetNames>
    <sheetDataSet>
      <sheetData sheetId="0"/>
      <sheetData sheetId="1"/>
      <sheetData sheetId="2"/>
      <sheetData sheetId="3"/>
      <sheetData sheetId="4">
        <row r="3">
          <cell r="A3">
            <v>100</v>
          </cell>
        </row>
        <row r="124">
          <cell r="A124">
            <v>1000</v>
          </cell>
          <cell r="B124" t="str">
            <v>SERVICIOS PERSONALES</v>
          </cell>
        </row>
        <row r="125">
          <cell r="A125">
            <v>2000</v>
          </cell>
          <cell r="B125" t="str">
            <v>MATERIALES Y SUMINISTROS</v>
          </cell>
        </row>
        <row r="126">
          <cell r="A126">
            <v>3000</v>
          </cell>
          <cell r="B126" t="str">
            <v>SERVICIOS GENERALES</v>
          </cell>
        </row>
        <row r="127">
          <cell r="A127">
            <v>4000</v>
          </cell>
          <cell r="B127" t="str">
            <v>TRANSFERENCIAS, ASIGNACIONES, SUBSIDIOS Y OTRAS AYUDAS</v>
          </cell>
        </row>
        <row r="128">
          <cell r="A128">
            <v>5000</v>
          </cell>
          <cell r="B128" t="str">
            <v>BIENES MUEBLES, INMUEBLES E INTANGIBLES</v>
          </cell>
        </row>
        <row r="129">
          <cell r="A129">
            <v>6000</v>
          </cell>
          <cell r="B129" t="str">
            <v>INVERSIÓN PÚBLICA</v>
          </cell>
        </row>
        <row r="130">
          <cell r="A130">
            <v>7000</v>
          </cell>
          <cell r="B130" t="str">
            <v>INVERSIONES FINANCIERAS Y OTRAS PROVISIONES</v>
          </cell>
        </row>
        <row r="131">
          <cell r="A131">
            <v>8000</v>
          </cell>
          <cell r="B131" t="str">
            <v>PARTICIPACIONES Y APORTACIONES</v>
          </cell>
        </row>
        <row r="132">
          <cell r="A132">
            <v>9000</v>
          </cell>
          <cell r="B132" t="str">
            <v>DEUDA PÚBLICA</v>
          </cell>
        </row>
        <row r="135">
          <cell r="A135">
            <v>11101</v>
          </cell>
          <cell r="B135" t="str">
            <v>(Derogada)</v>
          </cell>
        </row>
        <row r="136">
          <cell r="A136">
            <v>11201</v>
          </cell>
          <cell r="B136" t="str">
            <v>Haberes</v>
          </cell>
        </row>
        <row r="137">
          <cell r="A137">
            <v>11301</v>
          </cell>
          <cell r="B137" t="str">
            <v>Sueldos base</v>
          </cell>
        </row>
        <row r="138">
          <cell r="A138">
            <v>11401</v>
          </cell>
          <cell r="B138" t="str">
            <v>Retribuciones por adscripción en el extranjero</v>
          </cell>
        </row>
        <row r="139">
          <cell r="A139">
            <v>12101</v>
          </cell>
          <cell r="B139" t="str">
            <v>Honorarios</v>
          </cell>
        </row>
        <row r="140">
          <cell r="A140">
            <v>12202</v>
          </cell>
          <cell r="B140" t="str">
            <v>Compensaciones a sustitutos de profesores</v>
          </cell>
        </row>
        <row r="141">
          <cell r="A141">
            <v>12201</v>
          </cell>
          <cell r="B141" t="str">
            <v>Sueldos base al personal eventual</v>
          </cell>
        </row>
        <row r="142">
          <cell r="A142">
            <v>12301</v>
          </cell>
          <cell r="B142" t="str">
            <v>Retribuciones por servicios de carácter social</v>
          </cell>
        </row>
        <row r="143">
          <cell r="A143">
            <v>12401</v>
          </cell>
          <cell r="B143" t="str">
            <v>Retribución a los representantes de los trabajadores y de los patrones en la Junta Federal de Conciliación y Arbitraje</v>
          </cell>
        </row>
        <row r="144">
          <cell r="A144">
            <v>13101</v>
          </cell>
          <cell r="B144" t="str">
            <v>Prima quinquenal por años de servicios efectivos prestados</v>
          </cell>
        </row>
        <row r="145">
          <cell r="A145">
            <v>13102</v>
          </cell>
          <cell r="B145" t="str">
            <v>Acreditación por años de servicio en la docencia y al personal administrativo de las instituciones de educación superior</v>
          </cell>
        </row>
        <row r="146">
          <cell r="A146">
            <v>13103</v>
          </cell>
          <cell r="B146" t="str">
            <v>Prima de perseverancia por años de servicio activo en el Ejército, Fuerza Aérea y Armada Mexicanos</v>
          </cell>
        </row>
        <row r="147">
          <cell r="A147">
            <v>13104</v>
          </cell>
          <cell r="B147" t="str">
            <v>Antigüedad</v>
          </cell>
        </row>
        <row r="148">
          <cell r="A148">
            <v>13201</v>
          </cell>
          <cell r="B148" t="str">
            <v>Primas de vacaciones y dominical</v>
          </cell>
        </row>
        <row r="149">
          <cell r="A149">
            <v>13202</v>
          </cell>
          <cell r="B149" t="str">
            <v>Aguinaldo o gratificación de fin de año</v>
          </cell>
        </row>
        <row r="150">
          <cell r="A150">
            <v>13301</v>
          </cell>
          <cell r="B150" t="str">
            <v>Remuneraciones por horas extraordinarias</v>
          </cell>
        </row>
        <row r="151">
          <cell r="A151">
            <v>13407</v>
          </cell>
          <cell r="B151" t="str">
            <v>Compensaciones adicionales por servicios especiales</v>
          </cell>
        </row>
        <row r="152">
          <cell r="A152">
            <v>13405</v>
          </cell>
          <cell r="B152" t="str">
            <v>Compensaciones de retiro</v>
          </cell>
        </row>
        <row r="153">
          <cell r="A153">
            <v>13402</v>
          </cell>
          <cell r="B153" t="str">
            <v>Acreditación al personal docente por años de estudio de licenciatura</v>
          </cell>
        </row>
        <row r="154">
          <cell r="A154">
            <v>13411</v>
          </cell>
          <cell r="B154" t="str">
            <v>Compensaciones a médicos residentes</v>
          </cell>
        </row>
        <row r="155">
          <cell r="A155">
            <v>13404</v>
          </cell>
          <cell r="B155" t="str">
            <v>Compensaciones por servicios eventuales</v>
          </cell>
        </row>
        <row r="156">
          <cell r="A156">
            <v>13414</v>
          </cell>
          <cell r="B156" t="str">
            <v>Asignaciones conforme al régimen laboral</v>
          </cell>
        </row>
        <row r="157">
          <cell r="A157">
            <v>13413</v>
          </cell>
          <cell r="B157" t="str">
            <v>Asignaciones inherentes a la conclusión de servicios en la Administración Pública Federal</v>
          </cell>
        </row>
        <row r="158">
          <cell r="A158">
            <v>13412</v>
          </cell>
          <cell r="B158" t="str">
            <v>Gastos contingentes para el personal radicado en el extranjero</v>
          </cell>
        </row>
        <row r="159">
          <cell r="A159">
            <v>13410</v>
          </cell>
          <cell r="B159" t="str">
            <v>Compensación por actualización y formación académica</v>
          </cell>
        </row>
        <row r="160">
          <cell r="A160">
            <v>13409</v>
          </cell>
          <cell r="B160" t="str">
            <v>Compensación por adquisición de material didáctico</v>
          </cell>
        </row>
        <row r="161">
          <cell r="A161">
            <v>13408</v>
          </cell>
          <cell r="B161" t="str">
            <v>Asignaciones docentes, pedagógicas genéricas y específicas</v>
          </cell>
        </row>
        <row r="162">
          <cell r="A162">
            <v>13406</v>
          </cell>
          <cell r="B162" t="str">
            <v>Compensaciones de servicios</v>
          </cell>
        </row>
        <row r="163">
          <cell r="A163">
            <v>13401</v>
          </cell>
          <cell r="B163" t="str">
            <v>Acreditación por titulación en la docencia</v>
          </cell>
        </row>
        <row r="164">
          <cell r="A164">
            <v>13403</v>
          </cell>
          <cell r="B164" t="str">
            <v>Compensaciones por servicios especiales</v>
          </cell>
        </row>
        <row r="165">
          <cell r="A165">
            <v>13501</v>
          </cell>
          <cell r="B165" t="str">
            <v>Sobrehaberes</v>
          </cell>
        </row>
        <row r="166">
          <cell r="A166">
            <v>13605</v>
          </cell>
          <cell r="B166" t="str">
            <v>Asignaciones de técnico especial</v>
          </cell>
        </row>
        <row r="167">
          <cell r="A167">
            <v>13604</v>
          </cell>
          <cell r="B167" t="str">
            <v>Asignaciones de vuelo</v>
          </cell>
        </row>
        <row r="168">
          <cell r="A168">
            <v>13601</v>
          </cell>
          <cell r="B168" t="str">
            <v>Asignaciones de técnico</v>
          </cell>
        </row>
        <row r="169">
          <cell r="A169">
            <v>13603</v>
          </cell>
          <cell r="B169" t="str">
            <v>Asignaciones por comisión</v>
          </cell>
        </row>
        <row r="170">
          <cell r="A170">
            <v>13602</v>
          </cell>
          <cell r="B170" t="str">
            <v>Asignaciones de mando</v>
          </cell>
        </row>
        <row r="171">
          <cell r="A171">
            <v>13701</v>
          </cell>
          <cell r="B171" t="str">
            <v>Honorarios especiales</v>
          </cell>
        </row>
        <row r="172">
          <cell r="A172">
            <v>13801</v>
          </cell>
          <cell r="B172" t="str">
            <v>Participaciones por vigilancia en el cumplimiento de las leyes y custodia de valores</v>
          </cell>
        </row>
        <row r="173">
          <cell r="A173">
            <v>14102</v>
          </cell>
          <cell r="B173" t="str">
            <v>Aportaciones al ISSFAM</v>
          </cell>
        </row>
        <row r="174">
          <cell r="A174">
            <v>14104</v>
          </cell>
          <cell r="B174" t="str">
            <v>Aportaciones de seguridad social contractuales</v>
          </cell>
        </row>
        <row r="175">
          <cell r="A175">
            <v>14105</v>
          </cell>
          <cell r="B175" t="str">
            <v>Aportaciones al seguro de cesantía en edad avanzada y vejez</v>
          </cell>
        </row>
        <row r="176">
          <cell r="A176">
            <v>14101</v>
          </cell>
          <cell r="B176" t="str">
            <v>Aportaciones al ISSSTE</v>
          </cell>
        </row>
        <row r="177">
          <cell r="A177">
            <v>14103</v>
          </cell>
          <cell r="B177" t="str">
            <v>Aportaciones al IMSS</v>
          </cell>
        </row>
        <row r="178">
          <cell r="A178">
            <v>14202</v>
          </cell>
          <cell r="B178" t="str">
            <v>Aportaciones al INFONAVIT</v>
          </cell>
        </row>
        <row r="179">
          <cell r="A179">
            <v>14201</v>
          </cell>
          <cell r="B179" t="str">
            <v>Aportaciones al FOVISSSTE</v>
          </cell>
        </row>
        <row r="180">
          <cell r="A180">
            <v>14302</v>
          </cell>
          <cell r="B180" t="str">
            <v>Depósitos para el ahorro solidario</v>
          </cell>
        </row>
        <row r="181">
          <cell r="A181">
            <v>14301</v>
          </cell>
          <cell r="B181" t="str">
            <v>Aportaciones al Sistema de Ahorro para el Retiro</v>
          </cell>
        </row>
        <row r="182">
          <cell r="A182">
            <v>14406</v>
          </cell>
          <cell r="B182" t="str">
            <v>Seguro de responsabilidad civil, asistencia legal y otros seguros</v>
          </cell>
        </row>
        <row r="183">
          <cell r="A183">
            <v>14404</v>
          </cell>
          <cell r="B183" t="str">
            <v>Cuotas para el seguro de separación individualizado</v>
          </cell>
        </row>
        <row r="184">
          <cell r="A184">
            <v>14402</v>
          </cell>
          <cell r="B184" t="str">
            <v>Cuotas para el seguro de vida del personal militar</v>
          </cell>
        </row>
        <row r="185">
          <cell r="A185">
            <v>14403</v>
          </cell>
          <cell r="B185" t="str">
            <v>Cuotas para el seguro de gastos médicos del personal civil</v>
          </cell>
        </row>
        <row r="186">
          <cell r="A186">
            <v>14401</v>
          </cell>
          <cell r="B186" t="str">
            <v>Cuotas para el seguro de vida del personal civil</v>
          </cell>
        </row>
        <row r="187">
          <cell r="A187">
            <v>14405</v>
          </cell>
          <cell r="B187" t="str">
            <v>Cuotas para el seguro colectivo de retiro</v>
          </cell>
        </row>
        <row r="188">
          <cell r="A188">
            <v>15103</v>
          </cell>
          <cell r="B188" t="str">
            <v>Cuotas para el fondo de trabajo del personal del Ejército, Fuerza Aérea y Armada Mexicanos</v>
          </cell>
        </row>
        <row r="189">
          <cell r="A189">
            <v>15101</v>
          </cell>
          <cell r="B189" t="str">
            <v>Cuotas para el fondo de ahorro del personal civil</v>
          </cell>
        </row>
        <row r="190">
          <cell r="A190">
            <v>15102</v>
          </cell>
          <cell r="B190" t="str">
            <v>Cuotas para el fondo de ahorro de generales, almirantes, jefes y oficiales</v>
          </cell>
        </row>
        <row r="191">
          <cell r="A191">
            <v>15201</v>
          </cell>
          <cell r="B191" t="str">
            <v>Indemnizaciones por accidentes en el trabajo</v>
          </cell>
        </row>
        <row r="192">
          <cell r="A192">
            <v>15202</v>
          </cell>
          <cell r="B192" t="str">
            <v>Pago de liquidaciones</v>
          </cell>
        </row>
        <row r="193">
          <cell r="A193">
            <v>15301</v>
          </cell>
          <cell r="B193" t="str">
            <v>Prestaciones de retiro</v>
          </cell>
        </row>
        <row r="194">
          <cell r="A194">
            <v>15402</v>
          </cell>
          <cell r="B194" t="str">
            <v>Compensación garantizada</v>
          </cell>
        </row>
        <row r="195">
          <cell r="A195">
            <v>15403</v>
          </cell>
          <cell r="B195" t="str">
            <v>Asignaciones adicionales al sueldo</v>
          </cell>
        </row>
        <row r="196">
          <cell r="A196">
            <v>15401</v>
          </cell>
          <cell r="B196" t="str">
            <v>Prestaciones establecidas por condiciones generales de trabajo o contratos colectivos de trabajo</v>
          </cell>
        </row>
        <row r="197">
          <cell r="A197">
            <v>15501</v>
          </cell>
          <cell r="B197" t="str">
            <v>Apoyos a la capacitación de los servidores públicos</v>
          </cell>
        </row>
        <row r="198">
          <cell r="A198">
            <v>15902</v>
          </cell>
          <cell r="B198" t="str">
            <v>Pago extraordinario por riesgo</v>
          </cell>
        </row>
        <row r="199">
          <cell r="A199">
            <v>15901</v>
          </cell>
          <cell r="B199" t="str">
            <v>Otras prestaciones</v>
          </cell>
        </row>
        <row r="200">
          <cell r="A200">
            <v>16106</v>
          </cell>
          <cell r="B200" t="str">
            <v>Previsiones para aportaciones al Sistema de Ahorro para el Retiro</v>
          </cell>
        </row>
        <row r="201">
          <cell r="A201">
            <v>16104</v>
          </cell>
          <cell r="B201" t="str">
            <v>Previsiones para aportaciones al ISSSTE</v>
          </cell>
        </row>
        <row r="202">
          <cell r="A202">
            <v>16103</v>
          </cell>
          <cell r="B202" t="str">
            <v>Otras medidas de carácter laboral y económico</v>
          </cell>
        </row>
        <row r="203">
          <cell r="A203">
            <v>16105</v>
          </cell>
          <cell r="B203" t="str">
            <v>Previsiones para aportaciones al FOVISSSTE</v>
          </cell>
        </row>
        <row r="204">
          <cell r="A204">
            <v>16107</v>
          </cell>
          <cell r="B204" t="str">
            <v>Previsiones para aportaciones al seguro de cesantía en edad avanzada y vejez</v>
          </cell>
        </row>
        <row r="205">
          <cell r="A205">
            <v>16102</v>
          </cell>
          <cell r="B205" t="str">
            <v>Creación de plazas</v>
          </cell>
        </row>
        <row r="206">
          <cell r="A206">
            <v>16101</v>
          </cell>
          <cell r="B206" t="str">
            <v>Incrementos a las percepciones</v>
          </cell>
        </row>
        <row r="207">
          <cell r="A207">
            <v>16108</v>
          </cell>
          <cell r="B207" t="str">
            <v>Previsiones para los depósitos al ahorro solidario</v>
          </cell>
        </row>
        <row r="208">
          <cell r="A208">
            <v>17101</v>
          </cell>
          <cell r="B208" t="str">
            <v>Estímulos por productividad y eficiencia</v>
          </cell>
        </row>
        <row r="209">
          <cell r="A209">
            <v>17102</v>
          </cell>
          <cell r="B209" t="str">
            <v>Estímulos al personal operativo</v>
          </cell>
        </row>
        <row r="210">
          <cell r="A210">
            <v>21101</v>
          </cell>
          <cell r="B210" t="str">
            <v>Materiales y útiles de oficina</v>
          </cell>
        </row>
        <row r="211">
          <cell r="A211">
            <v>21199</v>
          </cell>
          <cell r="B211" t="str">
            <v>Materiales de administracion, emision de documentos y articulos oficiales (Solo Ramo 35)</v>
          </cell>
        </row>
        <row r="212">
          <cell r="A212">
            <v>21201</v>
          </cell>
          <cell r="B212" t="str">
            <v>Materiales y útiles de impresión y reproducción</v>
          </cell>
        </row>
        <row r="213">
          <cell r="A213">
            <v>21301</v>
          </cell>
          <cell r="B213" t="str">
            <v>Material estadístico y geográfico</v>
          </cell>
        </row>
        <row r="214">
          <cell r="A214">
            <v>21401</v>
          </cell>
          <cell r="B214" t="str">
            <v xml:space="preserve">Materiales y útiles consumibles para el procesamiento en equipos y bienes informáticos </v>
          </cell>
        </row>
        <row r="215">
          <cell r="A215">
            <v>21501</v>
          </cell>
          <cell r="B215" t="str">
            <v>Material de apoyo informativo</v>
          </cell>
        </row>
        <row r="216">
          <cell r="A216">
            <v>21502</v>
          </cell>
          <cell r="B216" t="str">
            <v>Material para información en actividades de investigación científica y tecnológica</v>
          </cell>
        </row>
        <row r="217">
          <cell r="A217">
            <v>21601</v>
          </cell>
          <cell r="B217" t="str">
            <v>Material de limpieza</v>
          </cell>
        </row>
        <row r="218">
          <cell r="A218">
            <v>21701</v>
          </cell>
          <cell r="B218" t="str">
            <v>Materiales y suministros para planteles educativos</v>
          </cell>
        </row>
        <row r="219">
          <cell r="A219">
            <v>22103</v>
          </cell>
          <cell r="B219" t="str">
            <v>Productos alimenticios para el personal que realiza labores en campo o de supervisión</v>
          </cell>
        </row>
        <row r="220">
          <cell r="A220">
            <v>22104</v>
          </cell>
          <cell r="B220" t="str">
            <v>Productos alimenticios para el personal en las instalaciones de las dependencias y entidades</v>
          </cell>
        </row>
        <row r="221">
          <cell r="A221">
            <v>22102</v>
          </cell>
          <cell r="B221" t="str">
            <v>Productos alimenticios para personas derivado de la prestación de servicios públicos en unidades de salud, educativas, de readaptación social y otras</v>
          </cell>
        </row>
        <row r="222">
          <cell r="A222">
            <v>22106</v>
          </cell>
          <cell r="B222" t="str">
            <v>Productos alimenticios para el personal derivado de actividades extraordinarias</v>
          </cell>
        </row>
        <row r="223">
          <cell r="A223">
            <v>22105</v>
          </cell>
          <cell r="B223" t="str">
            <v>Productos alimenticios para la población en caso de desastres naturales</v>
          </cell>
        </row>
        <row r="224">
          <cell r="A224">
            <v>22101</v>
          </cell>
          <cell r="B224" t="str">
            <v>Productos alimenticios para el Ejército, Fuerza Aérea y Armada Mexicanos, y para los efectivos que participen en programas de seguridad pública</v>
          </cell>
        </row>
        <row r="225">
          <cell r="A225">
            <v>22199</v>
          </cell>
          <cell r="B225" t="str">
            <v>Alimentos y utensilios (Solo Ramo 35)</v>
          </cell>
        </row>
        <row r="226">
          <cell r="A226">
            <v>22201</v>
          </cell>
          <cell r="B226" t="str">
            <v>Productos alimenticios para animales</v>
          </cell>
        </row>
        <row r="227">
          <cell r="A227">
            <v>22301</v>
          </cell>
          <cell r="B227" t="str">
            <v>Utensilios para el servicio de alimentación</v>
          </cell>
        </row>
        <row r="228">
          <cell r="A228">
            <v>23101</v>
          </cell>
          <cell r="B228" t="str">
            <v>Productos alimenticios, agropecuarios y forestales adquiridos como materia prima</v>
          </cell>
        </row>
        <row r="229">
          <cell r="A229">
            <v>23199</v>
          </cell>
          <cell r="B229" t="str">
            <v>Materias primas y materiales de produccion y comercializacion (Solo Ramo 35)</v>
          </cell>
        </row>
        <row r="230">
          <cell r="A230">
            <v>23201</v>
          </cell>
          <cell r="B230" t="str">
            <v>Insumos textiles adquiridos como materia prima</v>
          </cell>
        </row>
        <row r="231">
          <cell r="A231">
            <v>23301</v>
          </cell>
          <cell r="B231" t="str">
            <v>Productos de papel, cartón e impresos adquiridos como materia prima</v>
          </cell>
        </row>
        <row r="232">
          <cell r="A232">
            <v>23401</v>
          </cell>
          <cell r="B232" t="str">
            <v>Combustibles, lubricantes, aditivos, carbón y sus derivados adquiridos como materia prima</v>
          </cell>
        </row>
        <row r="233">
          <cell r="A233">
            <v>23501</v>
          </cell>
          <cell r="B233" t="str">
            <v>Productos químicos, farmacéuticos y de laboratorio adquiridos como materia prima</v>
          </cell>
        </row>
        <row r="234">
          <cell r="A234">
            <v>23601</v>
          </cell>
          <cell r="B234" t="str">
            <v>Productos metálicos y a base de minerales no metálicos adquiridos como materia prima</v>
          </cell>
        </row>
        <row r="235">
          <cell r="A235">
            <v>23701</v>
          </cell>
          <cell r="B235" t="str">
            <v>Productos de cuero, piel, plástico y hule adquiridos como materia prima</v>
          </cell>
        </row>
        <row r="236">
          <cell r="A236">
            <v>23801</v>
          </cell>
          <cell r="B236" t="str">
            <v>Mercancías para su comercialización en tiendas del sector público</v>
          </cell>
        </row>
        <row r="237">
          <cell r="A237">
            <v>23901</v>
          </cell>
          <cell r="B237" t="str">
            <v>Otros productos adquiridos como materia prima</v>
          </cell>
        </row>
        <row r="238">
          <cell r="A238">
            <v>23902</v>
          </cell>
          <cell r="B238" t="str">
            <v>Petróleo, gas y sus derivados adquiridos como materia prima</v>
          </cell>
        </row>
        <row r="239">
          <cell r="A239">
            <v>24101</v>
          </cell>
          <cell r="B239" t="str">
            <v>Productos minerales no metálicos</v>
          </cell>
        </row>
        <row r="240">
          <cell r="A240">
            <v>24199</v>
          </cell>
          <cell r="B240" t="str">
            <v>Materiales y articulos de construccion y de reparacion (Solo Ramo 35)</v>
          </cell>
        </row>
        <row r="241">
          <cell r="A241">
            <v>24201</v>
          </cell>
          <cell r="B241" t="str">
            <v>Cemento y productos de concreto</v>
          </cell>
        </row>
        <row r="242">
          <cell r="A242">
            <v>24301</v>
          </cell>
          <cell r="B242" t="str">
            <v>Cal, yeso y productos de yeso</v>
          </cell>
        </row>
        <row r="243">
          <cell r="A243">
            <v>24401</v>
          </cell>
          <cell r="B243" t="str">
            <v>Madera y productos de madera</v>
          </cell>
        </row>
        <row r="244">
          <cell r="A244">
            <v>24501</v>
          </cell>
          <cell r="B244" t="str">
            <v>Vidrio y productos de vidrio</v>
          </cell>
        </row>
        <row r="245">
          <cell r="A245">
            <v>24601</v>
          </cell>
          <cell r="B245" t="str">
            <v>Material eléctrico y electrónico</v>
          </cell>
        </row>
        <row r="246">
          <cell r="A246">
            <v>24701</v>
          </cell>
          <cell r="B246" t="str">
            <v>Artículos metálicos para la construcción</v>
          </cell>
        </row>
        <row r="247">
          <cell r="A247">
            <v>24801</v>
          </cell>
          <cell r="B247" t="str">
            <v>Materiales complementarios</v>
          </cell>
        </row>
        <row r="248">
          <cell r="A248">
            <v>24901</v>
          </cell>
          <cell r="B248" t="str">
            <v>Otros materiales y artículos de construcción y reparación</v>
          </cell>
        </row>
        <row r="249">
          <cell r="A249">
            <v>25199</v>
          </cell>
          <cell r="B249" t="str">
            <v>Productos quimicos, farmaceuticos y de laboratorio (Solo Ramo 35)</v>
          </cell>
        </row>
        <row r="250">
          <cell r="A250">
            <v>25101</v>
          </cell>
          <cell r="B250" t="str">
            <v>Productos químicos básicos</v>
          </cell>
        </row>
        <row r="251">
          <cell r="A251">
            <v>25201</v>
          </cell>
          <cell r="B251" t="str">
            <v>Plaguicidas, abonos y fertilizantes</v>
          </cell>
        </row>
        <row r="252">
          <cell r="A252">
            <v>25301</v>
          </cell>
          <cell r="B252" t="str">
            <v>Medicinas y productos farmacéuticos</v>
          </cell>
        </row>
        <row r="253">
          <cell r="A253">
            <v>25401</v>
          </cell>
          <cell r="B253" t="str">
            <v>Materiales, accesorios y suministros médicos</v>
          </cell>
        </row>
        <row r="254">
          <cell r="A254">
            <v>25501</v>
          </cell>
          <cell r="B254" t="str">
            <v>Materiales, accesorios y suministros de laboratorio</v>
          </cell>
        </row>
        <row r="255">
          <cell r="A255">
            <v>25601</v>
          </cell>
          <cell r="B255" t="str">
            <v>Fibras sintéticas, hules, plásticos y derivados (Solo para el Ramo 03 Poder Judicial)</v>
          </cell>
        </row>
        <row r="256">
          <cell r="A256">
            <v>25901</v>
          </cell>
          <cell r="B256" t="str">
            <v>Otros productos químicos</v>
          </cell>
        </row>
        <row r="257">
          <cell r="A257">
            <v>26199</v>
          </cell>
          <cell r="B257" t="str">
            <v>Combustibles, lubricantes y aditivos (Solo Ramo 35)</v>
          </cell>
        </row>
        <row r="258">
          <cell r="A258">
            <v>26108</v>
          </cell>
          <cell r="B258" t="str">
            <v>Combustibles de importación para plantas productivas</v>
          </cell>
        </row>
        <row r="259">
          <cell r="A259">
            <v>26107</v>
          </cell>
          <cell r="B259" t="str">
            <v>Combustibles nacionales para plantas productivas</v>
          </cell>
        </row>
        <row r="260">
          <cell r="A260">
            <v>26105</v>
          </cell>
          <cell r="B260" t="str">
            <v>Combustibles, lubricantes y aditivos para maquinaria, equipo de producción y servicios administrativos</v>
          </cell>
        </row>
        <row r="261">
          <cell r="A261">
            <v>26102</v>
          </cell>
          <cell r="B261" t="str">
            <v>Combustibles, lubricantes y aditivos para vehículos terrestres, aéreos, marítimos, lacustres y fluviales destinados a servicios públicos y la operación de programas públicos</v>
          </cell>
        </row>
        <row r="262">
          <cell r="A262">
            <v>26103</v>
          </cell>
          <cell r="B262" t="str">
            <v>Combustibles, lubricantes y aditivos para vehículos terrestres, aéreos, marítimos, lacustres y fluviales destinados a servicios administrativos</v>
          </cell>
        </row>
        <row r="263">
          <cell r="A263">
            <v>26106</v>
          </cell>
          <cell r="B263" t="str">
            <v>PIDIREGAS cargos variables</v>
          </cell>
        </row>
        <row r="264">
          <cell r="A264">
            <v>26104</v>
          </cell>
          <cell r="B264" t="str">
            <v>Combustibles, lubricantes y aditivos para vehículos terrestres, aéreos, marítimos, lacustres y fluviales asignados a servidores públicos</v>
          </cell>
        </row>
        <row r="265">
          <cell r="A265">
            <v>26101</v>
          </cell>
          <cell r="B265" t="str">
            <v>Combustibles, lubricantes y aditivos para vehículos terrestres, aéreos, marítimos, lacustres y fluviales destinados a la ejecución de programas de seguridad pública y nacional</v>
          </cell>
        </row>
        <row r="266">
          <cell r="A266">
            <v>27101</v>
          </cell>
          <cell r="B266" t="str">
            <v>Vestuario y uniformes</v>
          </cell>
        </row>
        <row r="267">
          <cell r="A267">
            <v>27199</v>
          </cell>
          <cell r="B267" t="str">
            <v>Vestuario, blancos, prendas de proteccion y articulos deportivos (Solo Ramo 35)</v>
          </cell>
        </row>
        <row r="268">
          <cell r="A268">
            <v>27201</v>
          </cell>
          <cell r="B268" t="str">
            <v>Prendas de protección personal</v>
          </cell>
        </row>
        <row r="269">
          <cell r="A269">
            <v>27301</v>
          </cell>
          <cell r="B269" t="str">
            <v>Artículos deportivos</v>
          </cell>
        </row>
        <row r="270">
          <cell r="A270">
            <v>27401</v>
          </cell>
          <cell r="B270" t="str">
            <v>Productos textiles</v>
          </cell>
        </row>
        <row r="271">
          <cell r="A271">
            <v>27501</v>
          </cell>
          <cell r="B271" t="str">
            <v>Blancos y otros productos textiles, excepto prendas de vestir</v>
          </cell>
        </row>
        <row r="272">
          <cell r="A272">
            <v>28101</v>
          </cell>
          <cell r="B272" t="str">
            <v>Sustancias y materiales explosivos</v>
          </cell>
        </row>
        <row r="273">
          <cell r="A273">
            <v>28199</v>
          </cell>
          <cell r="B273" t="str">
            <v>Materiales y suministros para seguridad (Solo Ramo 35)</v>
          </cell>
        </row>
        <row r="274">
          <cell r="A274">
            <v>28201</v>
          </cell>
          <cell r="B274" t="str">
            <v>Materiales de seguridad pública</v>
          </cell>
        </row>
        <row r="275">
          <cell r="A275">
            <v>28301</v>
          </cell>
          <cell r="B275" t="str">
            <v>Prendas de protección para seguridad pública y nacional</v>
          </cell>
        </row>
        <row r="276">
          <cell r="A276">
            <v>29199</v>
          </cell>
          <cell r="B276" t="str">
            <v>Herramientas, refacciones y accesorios menores (Solo Ramo 35)</v>
          </cell>
        </row>
        <row r="277">
          <cell r="A277">
            <v>29101</v>
          </cell>
          <cell r="B277" t="str">
            <v>Herramientas menores</v>
          </cell>
        </row>
        <row r="278">
          <cell r="A278">
            <v>29201</v>
          </cell>
          <cell r="B278" t="str">
            <v>Refacciones y accesorios menores de edificios</v>
          </cell>
        </row>
        <row r="279">
          <cell r="A279">
            <v>29301</v>
          </cell>
          <cell r="B279" t="str">
            <v>Refacciones y accesorios menores de mobiliario y equipo de administración, educacional y recreativo</v>
          </cell>
        </row>
        <row r="280">
          <cell r="A280">
            <v>29401</v>
          </cell>
          <cell r="B280" t="str">
            <v>Refacciones y accesorios para equipo de cómputo y telecomunicaciones</v>
          </cell>
        </row>
        <row r="281">
          <cell r="A281">
            <v>29501</v>
          </cell>
          <cell r="B281" t="str">
            <v>Refacciones y accesorios menores de equipo e instrumental médico y de laboratorio</v>
          </cell>
        </row>
        <row r="282">
          <cell r="A282">
            <v>29601</v>
          </cell>
          <cell r="B282" t="str">
            <v>Refacciones y accesorios menores de equipo de transporte</v>
          </cell>
        </row>
        <row r="283">
          <cell r="A283">
            <v>29701</v>
          </cell>
          <cell r="B283" t="str">
            <v>Refacciones y accesorios menores de equipo de defensa y seguridad</v>
          </cell>
        </row>
        <row r="284">
          <cell r="A284">
            <v>29801</v>
          </cell>
          <cell r="B284" t="str">
            <v>Refacciones y accesorios menores de maquinaria y otros equipos</v>
          </cell>
        </row>
        <row r="285">
          <cell r="A285">
            <v>29901</v>
          </cell>
          <cell r="B285" t="str">
            <v>Refacciones y accesorios menores otros bienes muebles</v>
          </cell>
        </row>
        <row r="286">
          <cell r="A286">
            <v>31199</v>
          </cell>
          <cell r="B286" t="str">
            <v>Servicios basicos (Solo Ramo 35)</v>
          </cell>
        </row>
        <row r="287">
          <cell r="A287">
            <v>31101</v>
          </cell>
          <cell r="B287" t="str">
            <v>Servicio de energía eléctrica</v>
          </cell>
        </row>
        <row r="288">
          <cell r="A288">
            <v>31201</v>
          </cell>
          <cell r="B288" t="str">
            <v>Servicio de gas</v>
          </cell>
        </row>
        <row r="289">
          <cell r="A289">
            <v>31301</v>
          </cell>
          <cell r="B289" t="str">
            <v>Servicio de agua</v>
          </cell>
        </row>
        <row r="290">
          <cell r="A290">
            <v>31401</v>
          </cell>
          <cell r="B290" t="str">
            <v>Servicio telefónico convencional</v>
          </cell>
        </row>
        <row r="291">
          <cell r="A291">
            <v>31501</v>
          </cell>
          <cell r="B291" t="str">
            <v>Servicio de telefonía celular</v>
          </cell>
        </row>
        <row r="292">
          <cell r="A292">
            <v>31601</v>
          </cell>
          <cell r="B292" t="str">
            <v>Servicio de radiolocalización</v>
          </cell>
        </row>
        <row r="293">
          <cell r="A293">
            <v>31603</v>
          </cell>
          <cell r="B293" t="str">
            <v>Servicios de Internet</v>
          </cell>
        </row>
        <row r="294">
          <cell r="A294">
            <v>31602</v>
          </cell>
          <cell r="B294" t="str">
            <v>Servicios de telecomunicaciones</v>
          </cell>
        </row>
        <row r="295">
          <cell r="A295">
            <v>31701</v>
          </cell>
          <cell r="B295" t="str">
            <v>Servicios de conducción de señales analógicas y digitales</v>
          </cell>
        </row>
        <row r="296">
          <cell r="A296">
            <v>31802</v>
          </cell>
          <cell r="B296" t="str">
            <v>Servicio telegráfico</v>
          </cell>
        </row>
        <row r="297">
          <cell r="A297">
            <v>31801</v>
          </cell>
          <cell r="B297" t="str">
            <v>Servicio postal</v>
          </cell>
        </row>
        <row r="298">
          <cell r="A298">
            <v>31903</v>
          </cell>
          <cell r="B298" t="str">
            <v>Servicios generales para planteles educativos</v>
          </cell>
        </row>
        <row r="299">
          <cell r="A299">
            <v>31901</v>
          </cell>
          <cell r="B299" t="str">
            <v>Servicios integrales de telecomunicación</v>
          </cell>
        </row>
        <row r="300">
          <cell r="A300">
            <v>31902</v>
          </cell>
          <cell r="B300" t="str">
            <v>Contratación de otros servicios</v>
          </cell>
        </row>
        <row r="301">
          <cell r="A301">
            <v>31904</v>
          </cell>
          <cell r="B301" t="str">
            <v xml:space="preserve">Servicios integrales de infraestructura de cómputo </v>
          </cell>
        </row>
        <row r="302">
          <cell r="A302">
            <v>32199</v>
          </cell>
          <cell r="B302" t="str">
            <v>Servicios de arrendamiento (Solo Ramo 35)</v>
          </cell>
        </row>
        <row r="303">
          <cell r="A303">
            <v>32101</v>
          </cell>
          <cell r="B303" t="str">
            <v>Arrendamiento de terrenos</v>
          </cell>
        </row>
        <row r="304">
          <cell r="A304">
            <v>32201</v>
          </cell>
          <cell r="B304" t="str">
            <v>Arrendamiento de edificios y locales</v>
          </cell>
        </row>
        <row r="305">
          <cell r="A305">
            <v>32302</v>
          </cell>
          <cell r="B305" t="str">
            <v>Arrendamiento de mobiliario</v>
          </cell>
        </row>
        <row r="306">
          <cell r="A306">
            <v>32301</v>
          </cell>
          <cell r="B306" t="str">
            <v>Arrendamiento de equipo y bienes informáticos</v>
          </cell>
        </row>
        <row r="307">
          <cell r="A307">
            <v>32303</v>
          </cell>
          <cell r="B307" t="str">
            <v xml:space="preserve">Arrendamiento de equipo de telecomunicaciones </v>
          </cell>
        </row>
        <row r="308">
          <cell r="A308">
            <v>32401</v>
          </cell>
          <cell r="B308" t="str">
            <v>Arrendamiento de equipo e instrumental médico y de laboratorio</v>
          </cell>
        </row>
        <row r="309">
          <cell r="A309">
            <v>32504</v>
          </cell>
          <cell r="B309" t="str">
            <v>Arrendamiento de vehículos terrestres, aéreos, marítimos, lacustres y fluviales para desastres naturales</v>
          </cell>
        </row>
        <row r="310">
          <cell r="A310">
            <v>32502</v>
          </cell>
          <cell r="B310" t="str">
            <v>Arrendamiento de vehículos terrestres, aéreos, marítimos, lacustres y fluviales para servicios públicos y la operación de programas públicos</v>
          </cell>
        </row>
        <row r="311">
          <cell r="A311">
            <v>32503</v>
          </cell>
          <cell r="B311" t="str">
            <v>Arrendamiento de vehículos terrestres, aéreos, marítimos, lacustres y fluviales para servicios administrativos</v>
          </cell>
        </row>
        <row r="312">
          <cell r="A312">
            <v>32505</v>
          </cell>
          <cell r="B312" t="str">
            <v>Arrendamiento de vehículos terrestres, aéreos, marítimos, lacustres y fluviales para servidores públicos</v>
          </cell>
        </row>
        <row r="313">
          <cell r="A313">
            <v>32501</v>
          </cell>
          <cell r="B313" t="str">
            <v>Arrendamiento de vehículos terrestres, aéreos, marítimos, lacustres y fluviales para la ejecución de programas de seguridad pública y nacional</v>
          </cell>
        </row>
        <row r="314">
          <cell r="A314">
            <v>32601</v>
          </cell>
          <cell r="B314" t="str">
            <v>Arrendamiento de maquinaria y equipo</v>
          </cell>
        </row>
        <row r="315">
          <cell r="A315">
            <v>32701</v>
          </cell>
          <cell r="B315" t="str">
            <v>Patentes, derechos de autor, regalías y otros</v>
          </cell>
        </row>
        <row r="316">
          <cell r="A316">
            <v>32901</v>
          </cell>
          <cell r="B316" t="str">
            <v>Arrendamiento de sustancias y productos químicos</v>
          </cell>
        </row>
        <row r="317">
          <cell r="A317">
            <v>32902</v>
          </cell>
          <cell r="B317" t="str">
            <v>PIDIREGAS cargos fijos</v>
          </cell>
        </row>
        <row r="318">
          <cell r="A318">
            <v>32903</v>
          </cell>
          <cell r="B318" t="str">
            <v>Otros Arrendamientos</v>
          </cell>
        </row>
        <row r="319">
          <cell r="A319">
            <v>33102</v>
          </cell>
          <cell r="B319" t="str">
            <v>Asesorías por controversias en el marco de los tratados internacionales</v>
          </cell>
        </row>
        <row r="320">
          <cell r="A320">
            <v>33105</v>
          </cell>
          <cell r="B320" t="str">
            <v>Servicios relacionados con procedimientos jurisdiccionales</v>
          </cell>
        </row>
        <row r="321">
          <cell r="A321">
            <v>33199</v>
          </cell>
          <cell r="B321" t="str">
            <v>Servicios profesionales, cientificos, tecnicos y otros servicios (Solo Ramo 35)</v>
          </cell>
        </row>
        <row r="322">
          <cell r="A322">
            <v>33103</v>
          </cell>
          <cell r="B322" t="str">
            <v>Consultorías para programas o proyectos financiados por organismos internacionales</v>
          </cell>
        </row>
        <row r="323">
          <cell r="A323">
            <v>33101</v>
          </cell>
          <cell r="B323" t="str">
            <v>Asesorías asociadas a convenios, tratados o acuerdos</v>
          </cell>
        </row>
        <row r="324">
          <cell r="A324">
            <v>33104</v>
          </cell>
          <cell r="B324" t="str">
            <v>Otras asesorías para la operación de programas</v>
          </cell>
        </row>
        <row r="325">
          <cell r="A325">
            <v>33302</v>
          </cell>
          <cell r="B325" t="str">
            <v>Servicios estadísticos y geográficos</v>
          </cell>
        </row>
        <row r="326">
          <cell r="A326">
            <v>33304</v>
          </cell>
          <cell r="B326" t="str">
            <v xml:space="preserve">Servicios de mantenimiento de aplicaciones informáticas </v>
          </cell>
        </row>
        <row r="327">
          <cell r="A327">
            <v>33303</v>
          </cell>
          <cell r="B327" t="str">
            <v>Servicios relacionados con certificación de procesos</v>
          </cell>
        </row>
        <row r="328">
          <cell r="A328">
            <v>33301</v>
          </cell>
          <cell r="B328" t="str">
            <v>Servicios de desarrollo de aplicaciones informáticas</v>
          </cell>
        </row>
        <row r="329">
          <cell r="A329">
            <v>33401</v>
          </cell>
          <cell r="B329" t="str">
            <v>Servicios para capacitación a servidores públicos</v>
          </cell>
        </row>
        <row r="330">
          <cell r="A330">
            <v>33501</v>
          </cell>
          <cell r="B330" t="str">
            <v xml:space="preserve"> Estudios e investigaciones</v>
          </cell>
        </row>
        <row r="331">
          <cell r="A331">
            <v>33601</v>
          </cell>
          <cell r="B331" t="str">
            <v>Servicios relacionados con traducciones</v>
          </cell>
        </row>
        <row r="332">
          <cell r="A332">
            <v>33605</v>
          </cell>
          <cell r="B332" t="str">
            <v>Información en medios masivos derivada de la operación y administración de las dependencias y entidades</v>
          </cell>
        </row>
        <row r="333">
          <cell r="A333">
            <v>33606</v>
          </cell>
          <cell r="B333" t="str">
            <v xml:space="preserve">Servicios de digitalización </v>
          </cell>
        </row>
        <row r="334">
          <cell r="A334">
            <v>33603</v>
          </cell>
          <cell r="B334" t="str">
            <v>Impresiones de documentos oficiales para la prestación de servicios públicos, identificación, formatos administrativos y fiscales, formas valoradas, certificados y títulos</v>
          </cell>
        </row>
        <row r="335">
          <cell r="A335">
            <v>33604</v>
          </cell>
          <cell r="B335" t="str">
            <v>Impresión y elaboración de material informativo derivado de la operación y administración de las dependencias y entidades</v>
          </cell>
        </row>
        <row r="336">
          <cell r="A336">
            <v>33602</v>
          </cell>
          <cell r="B336" t="str">
            <v>Otros servicios comerciales</v>
          </cell>
        </row>
        <row r="337">
          <cell r="A337">
            <v>33702</v>
          </cell>
          <cell r="B337" t="str">
            <v>Gastos en actividades de seguridad y logística del Estado Mayor Presidencial</v>
          </cell>
        </row>
        <row r="338">
          <cell r="A338">
            <v>33701</v>
          </cell>
          <cell r="B338" t="str">
            <v>Gastos de seguridad pública y nacional</v>
          </cell>
        </row>
        <row r="339">
          <cell r="A339">
            <v>33801</v>
          </cell>
          <cell r="B339" t="str">
            <v>Servicios de vigilancia</v>
          </cell>
        </row>
        <row r="340">
          <cell r="A340">
            <v>33903</v>
          </cell>
          <cell r="B340" t="str">
            <v>Servicios integrales</v>
          </cell>
        </row>
        <row r="341">
          <cell r="A341">
            <v>33901</v>
          </cell>
          <cell r="B341" t="str">
            <v>Subcontratación de servicios con terceros</v>
          </cell>
        </row>
        <row r="342">
          <cell r="A342">
            <v>33902</v>
          </cell>
          <cell r="B342" t="str">
            <v>Proyectos para prestación de servicios</v>
          </cell>
        </row>
        <row r="343">
          <cell r="A343">
            <v>34199</v>
          </cell>
          <cell r="B343" t="str">
            <v>Servicios financieros, bancarios y comerciales (Solo Ramo 35)</v>
          </cell>
        </row>
        <row r="344">
          <cell r="A344">
            <v>34101</v>
          </cell>
          <cell r="B344" t="str">
            <v>Servicios bancarios y financieros</v>
          </cell>
        </row>
        <row r="345">
          <cell r="A345">
            <v>34301</v>
          </cell>
          <cell r="B345" t="str">
            <v>Gastos inherentes a la recaudación</v>
          </cell>
        </row>
        <row r="346">
          <cell r="A346">
            <v>34401</v>
          </cell>
          <cell r="B346" t="str">
            <v>Seguro de responsabilidad patrimonial del Estado</v>
          </cell>
        </row>
        <row r="347">
          <cell r="A347">
            <v>34501</v>
          </cell>
          <cell r="B347" t="str">
            <v>Seguros de bienes patrimoniales</v>
          </cell>
        </row>
        <row r="348">
          <cell r="A348">
            <v>34601</v>
          </cell>
          <cell r="B348" t="str">
            <v>Almacenaje, embalaje y envase</v>
          </cell>
        </row>
        <row r="349">
          <cell r="A349">
            <v>34701</v>
          </cell>
          <cell r="B349" t="str">
            <v>Fletes y maniobras</v>
          </cell>
        </row>
        <row r="350">
          <cell r="A350">
            <v>34801</v>
          </cell>
          <cell r="B350" t="str">
            <v>Comisiones por ventas</v>
          </cell>
        </row>
        <row r="351">
          <cell r="A351">
            <v>34901</v>
          </cell>
          <cell r="B351" t="str">
            <v>Diferencias por variaciones en el tipo de cambio</v>
          </cell>
        </row>
        <row r="352">
          <cell r="A352">
            <v>35102</v>
          </cell>
          <cell r="B352" t="str">
            <v>Mantenimiento y conservación de inmuebles para la prestación de servicios públicos</v>
          </cell>
        </row>
        <row r="353">
          <cell r="A353">
            <v>35199</v>
          </cell>
          <cell r="B353" t="str">
            <v>Servicios de instalacion, reparacion, mantenimiento y conservacion (Solo Ramo 35)</v>
          </cell>
        </row>
        <row r="354">
          <cell r="A354">
            <v>35101</v>
          </cell>
          <cell r="B354" t="str">
            <v>Mantenimiento y conservación de inmuebles para la prestación de servicios administrativos</v>
          </cell>
        </row>
        <row r="355">
          <cell r="A355">
            <v>35201</v>
          </cell>
          <cell r="B355" t="str">
            <v>Mantenimiento y conservación de mobiliario y equipo de administración</v>
          </cell>
        </row>
        <row r="356">
          <cell r="A356">
            <v>35301</v>
          </cell>
          <cell r="B356" t="str">
            <v>Mantenimiento y conservación de bienes informáticos</v>
          </cell>
        </row>
        <row r="357">
          <cell r="A357">
            <v>35401</v>
          </cell>
          <cell r="B357" t="str">
            <v>Instalación, reparación y mantenimiento de equipo e instrumental médico y de laboratorio</v>
          </cell>
        </row>
        <row r="358">
          <cell r="A358">
            <v>35501</v>
          </cell>
          <cell r="B358" t="str">
            <v>Mantenimiento y conservación de vehículos terrestres, aéreos, marítimos, lacustres y fluviales</v>
          </cell>
        </row>
        <row r="359">
          <cell r="A359">
            <v>35601</v>
          </cell>
          <cell r="B359" t="str">
            <v>Reparación y mantenimiento de equipo de defensa y seguridad</v>
          </cell>
        </row>
        <row r="360">
          <cell r="A360">
            <v>35701</v>
          </cell>
          <cell r="B360" t="str">
            <v>Mantenimiento y conservación de maquinaria y equipo</v>
          </cell>
        </row>
        <row r="361">
          <cell r="A361">
            <v>35702</v>
          </cell>
          <cell r="B361" t="str">
            <v>Mantenimiento y conservación de plantas e instalaciones productivas</v>
          </cell>
        </row>
        <row r="362">
          <cell r="A362">
            <v>35801</v>
          </cell>
          <cell r="B362" t="str">
            <v>Servicios de lavandería, limpieza e higiene</v>
          </cell>
        </row>
        <row r="363">
          <cell r="A363">
            <v>35901</v>
          </cell>
          <cell r="B363" t="str">
            <v>Servicios de jardinería y fumigación</v>
          </cell>
        </row>
        <row r="364">
          <cell r="A364">
            <v>36101</v>
          </cell>
          <cell r="B364" t="str">
            <v>Difusión de mensajes sobre programas y actividades gubernamentales</v>
          </cell>
        </row>
        <row r="365">
          <cell r="A365">
            <v>36199</v>
          </cell>
          <cell r="B365" t="str">
            <v>Servicios de comunicacion social y publicidad (Solo Ramo 35)</v>
          </cell>
        </row>
        <row r="366">
          <cell r="A366">
            <v>36201</v>
          </cell>
          <cell r="B366" t="str">
            <v>Difusión de mensajes comerciales para promover la venta de productos o servicios</v>
          </cell>
        </row>
        <row r="367">
          <cell r="A367">
            <v>36401</v>
          </cell>
          <cell r="B367" t="str">
            <v>Servicios de Revelado de Fotografías (Solo para el Ramo 03 Poder Judicial)</v>
          </cell>
        </row>
        <row r="368">
          <cell r="A368">
            <v>36601</v>
          </cell>
          <cell r="B368" t="str">
            <v>Servicio de creación y difusión de contenido exclusivamente a través de Internet (Solo para el Ramo 03 Poder Judicial)</v>
          </cell>
        </row>
        <row r="369">
          <cell r="A369">
            <v>36901</v>
          </cell>
          <cell r="B369" t="str">
            <v>Servicios relacionados con monitoreo de información en medios masivos</v>
          </cell>
        </row>
        <row r="370">
          <cell r="A370">
            <v>37103</v>
          </cell>
          <cell r="B370" t="str">
            <v>Pasajes aéreos nacionales asociados a desastres naturales</v>
          </cell>
        </row>
        <row r="371">
          <cell r="A371">
            <v>37101</v>
          </cell>
          <cell r="B371" t="str">
            <v>Pasajes aéreos nacionales para labores en campo y de supervisión</v>
          </cell>
        </row>
        <row r="372">
          <cell r="A372">
            <v>37105</v>
          </cell>
          <cell r="B372" t="str">
            <v>Pasajes aéreos internacionales asociados a los programas de seguridad pública y nacional</v>
          </cell>
        </row>
        <row r="373">
          <cell r="A373">
            <v>37104</v>
          </cell>
          <cell r="B373" t="str">
            <v>Pasajes aéreos nacionales para servidores públicos de mando en el desempeño de comisiones y funciones oficiales</v>
          </cell>
        </row>
        <row r="374">
          <cell r="A374">
            <v>37199</v>
          </cell>
          <cell r="B374" t="str">
            <v>Servicios de traslado y viaticos (Solo Ramo 35)</v>
          </cell>
        </row>
        <row r="375">
          <cell r="A375">
            <v>37102</v>
          </cell>
          <cell r="B375" t="str">
            <v>Pasajes aéreos nacionales asociados a los programas de seguridad pública y nacional</v>
          </cell>
        </row>
        <row r="376">
          <cell r="A376">
            <v>37106</v>
          </cell>
          <cell r="B376" t="str">
            <v>Pasajes aéreos internacionales para servidores públicos en el desempeño de comisiones y funciones oficiales</v>
          </cell>
        </row>
        <row r="377">
          <cell r="A377">
            <v>37206</v>
          </cell>
          <cell r="B377" t="str">
            <v>Pasajes terrestres internacionales para servidores públicos en el desempeño de comisiones y funciones oficiales</v>
          </cell>
        </row>
        <row r="378">
          <cell r="A378">
            <v>37207</v>
          </cell>
          <cell r="B378" t="str">
            <v>Pasajes terrestres nacionales por medio electrónico</v>
          </cell>
        </row>
        <row r="379">
          <cell r="A379">
            <v>37205</v>
          </cell>
          <cell r="B379" t="str">
            <v>Pasajes terrestres internacionales asociados a los programas de seguridad pública y nacional</v>
          </cell>
        </row>
        <row r="380">
          <cell r="A380">
            <v>37203</v>
          </cell>
          <cell r="B380" t="str">
            <v>Pasajes terrestres nacionales asociados a desastres naturales</v>
          </cell>
        </row>
        <row r="381">
          <cell r="A381">
            <v>37202</v>
          </cell>
          <cell r="B381" t="str">
            <v>Pasajes terrestres nacionales asociados a los programas de seguridad pública y nacional</v>
          </cell>
        </row>
        <row r="382">
          <cell r="A382">
            <v>37201</v>
          </cell>
          <cell r="B382" t="str">
            <v>Pasajes terrestres nacionales para labores en campo y de supervisión</v>
          </cell>
        </row>
        <row r="383">
          <cell r="A383">
            <v>37204</v>
          </cell>
          <cell r="B383" t="str">
            <v>Pasajes terrestres nacionales para servidores públicos de mando en el desempeño de comisiones y funciones oficiales</v>
          </cell>
        </row>
        <row r="384">
          <cell r="A384">
            <v>37304</v>
          </cell>
          <cell r="B384" t="str">
            <v>Pasajes marítimos, lacustres y fluviales para servidores públicos de mando en el desempeño de comisiones y funciones oficiales</v>
          </cell>
        </row>
        <row r="385">
          <cell r="A385">
            <v>37302</v>
          </cell>
          <cell r="B385" t="str">
            <v>Pasajes marítimos, lacustres y fluviales asociados a los programas de seguridad pública y nacional</v>
          </cell>
        </row>
        <row r="386">
          <cell r="A386">
            <v>37301</v>
          </cell>
          <cell r="B386" t="str">
            <v>Pasajes marítimos, lacustres y fluviales para labores en campo y de supervisión</v>
          </cell>
        </row>
        <row r="387">
          <cell r="A387">
            <v>37303</v>
          </cell>
          <cell r="B387" t="str">
            <v>Pasajes marítimos, lacustres y fluviales asociados a desastres naturales</v>
          </cell>
        </row>
        <row r="388">
          <cell r="A388">
            <v>37503</v>
          </cell>
          <cell r="B388" t="str">
            <v>Viáticos nacionales asociados a desastres naturales</v>
          </cell>
        </row>
        <row r="389">
          <cell r="A389">
            <v>37501</v>
          </cell>
          <cell r="B389" t="str">
            <v>Viáticos nacionales para labores en campo y de supervisión</v>
          </cell>
        </row>
        <row r="390">
          <cell r="A390">
            <v>37504</v>
          </cell>
          <cell r="B390" t="str">
            <v>Viáticos nacionales para servidores públicos en el desempeño de funciones oficiales</v>
          </cell>
        </row>
        <row r="391">
          <cell r="A391">
            <v>37502</v>
          </cell>
          <cell r="B391" t="str">
            <v>Viáticos nacionales asociados a los programas de seguridad pública y nacional</v>
          </cell>
        </row>
        <row r="392">
          <cell r="A392">
            <v>37601</v>
          </cell>
          <cell r="B392" t="str">
            <v>Viáticos en el extranjero asociados a los programas de seguridad pública y nacional</v>
          </cell>
        </row>
        <row r="393">
          <cell r="A393">
            <v>37602</v>
          </cell>
          <cell r="B393" t="str">
            <v>Viáticos en el extranjero para servidores públicos en el desempeño de comisiones y funciones oficiales</v>
          </cell>
        </row>
        <row r="394">
          <cell r="A394">
            <v>37701</v>
          </cell>
          <cell r="B394" t="str">
            <v>Instalación del personal federal</v>
          </cell>
        </row>
        <row r="395">
          <cell r="A395">
            <v>37801</v>
          </cell>
          <cell r="B395" t="str">
            <v>Servicios integrales nacionales para servidores públicos en el desempeño de comisiones y funciones oficiales</v>
          </cell>
        </row>
        <row r="396">
          <cell r="A396">
            <v>37802</v>
          </cell>
          <cell r="B396" t="str">
            <v>Servicios integrales en el extranjero para servidores públicos en el desempeño de comisiones y funciones oficiales</v>
          </cell>
        </row>
        <row r="397">
          <cell r="A397">
            <v>37901</v>
          </cell>
          <cell r="B397" t="str">
            <v>Gastos para operativos y trabajos de campo en áreas rurales</v>
          </cell>
        </row>
        <row r="398">
          <cell r="A398">
            <v>38102</v>
          </cell>
          <cell r="B398" t="str">
            <v>Gastos de ceremonial de los titulares de las dependencias y entidades</v>
          </cell>
        </row>
        <row r="399">
          <cell r="A399">
            <v>38103</v>
          </cell>
          <cell r="B399" t="str">
            <v>Gastos inherentes a la investidura presidencial</v>
          </cell>
        </row>
        <row r="400">
          <cell r="A400">
            <v>38199</v>
          </cell>
          <cell r="B400" t="str">
            <v>Servicios oficiales (Solo Ramo 35)</v>
          </cell>
        </row>
        <row r="401">
          <cell r="A401">
            <v>38101</v>
          </cell>
          <cell r="B401" t="str">
            <v>Gastos de ceremonial del titular del Ejecutivo Federal</v>
          </cell>
        </row>
        <row r="402">
          <cell r="A402">
            <v>38201</v>
          </cell>
          <cell r="B402" t="str">
            <v>Gastos de orden social</v>
          </cell>
        </row>
        <row r="403">
          <cell r="A403">
            <v>38301</v>
          </cell>
          <cell r="B403" t="str">
            <v>Congresos y convenciones</v>
          </cell>
        </row>
        <row r="404">
          <cell r="A404">
            <v>38401</v>
          </cell>
          <cell r="B404" t="str">
            <v>Exposiciones</v>
          </cell>
        </row>
        <row r="405">
          <cell r="A405">
            <v>38501</v>
          </cell>
          <cell r="B405" t="str">
            <v>Gastos para alimentación de servidores públicos de mando</v>
          </cell>
        </row>
        <row r="406">
          <cell r="A406">
            <v>39199</v>
          </cell>
          <cell r="B406" t="str">
            <v>Otros servicios generales (Solo Ramo 35)</v>
          </cell>
        </row>
        <row r="407">
          <cell r="A407">
            <v>39101</v>
          </cell>
          <cell r="B407" t="str">
            <v>Funerales y pagas de defunción</v>
          </cell>
        </row>
        <row r="408">
          <cell r="A408">
            <v>39201</v>
          </cell>
          <cell r="B408" t="str">
            <v>Impuestos y derechos de exportación</v>
          </cell>
        </row>
        <row r="409">
          <cell r="A409">
            <v>39202</v>
          </cell>
          <cell r="B409" t="str">
            <v>Otros impuestos y derechos</v>
          </cell>
        </row>
        <row r="410">
          <cell r="A410">
            <v>39301</v>
          </cell>
          <cell r="B410" t="str">
            <v>Impuestos y derechos de importación</v>
          </cell>
        </row>
        <row r="411">
          <cell r="A411">
            <v>39401</v>
          </cell>
          <cell r="B411" t="str">
            <v>Erogaciones por resoluciones por autoridad competente</v>
          </cell>
        </row>
        <row r="412">
          <cell r="A412">
            <v>39403</v>
          </cell>
          <cell r="B412" t="str">
            <v>Otras asignaciones derivadas de resoluciones de ley</v>
          </cell>
        </row>
        <row r="413">
          <cell r="A413">
            <v>39402</v>
          </cell>
          <cell r="B413" t="str">
            <v>Indemnizaciones por expropiación de predios</v>
          </cell>
        </row>
        <row r="414">
          <cell r="A414">
            <v>39501</v>
          </cell>
          <cell r="B414" t="str">
            <v>Penas, multas, accesorios y actualizaciones</v>
          </cell>
        </row>
        <row r="415">
          <cell r="A415">
            <v>39601</v>
          </cell>
          <cell r="B415" t="str">
            <v>Pérdidas del erario federal</v>
          </cell>
        </row>
        <row r="416">
          <cell r="A416">
            <v>39602</v>
          </cell>
          <cell r="B416" t="str">
            <v>Otros gastos por responsabilidades</v>
          </cell>
        </row>
        <row r="417">
          <cell r="A417">
            <v>39701</v>
          </cell>
          <cell r="B417" t="str">
            <v>Erogaciones por pago de utilidades</v>
          </cell>
        </row>
        <row r="418">
          <cell r="A418">
            <v>39801</v>
          </cell>
          <cell r="B418" t="str">
            <v>Impuesto sobre nóminas</v>
          </cell>
        </row>
        <row r="419">
          <cell r="A419">
            <v>39908</v>
          </cell>
          <cell r="B419" t="str">
            <v>Erogaciones por cuenta de terceros</v>
          </cell>
        </row>
        <row r="420">
          <cell r="A420">
            <v>39906</v>
          </cell>
          <cell r="B420" t="str">
            <v>Servicios Corporativos prestados por las Entidades Paraestatales a sus Organismos</v>
          </cell>
        </row>
        <row r="421">
          <cell r="A421">
            <v>39905</v>
          </cell>
          <cell r="B421" t="str">
            <v>Actividades de Coordinación con el Presidente Electo</v>
          </cell>
        </row>
        <row r="422">
          <cell r="A422">
            <v>39904</v>
          </cell>
          <cell r="B422" t="str">
            <v>Participaciones en Organos de Gobierno</v>
          </cell>
        </row>
        <row r="423">
          <cell r="A423">
            <v>39902</v>
          </cell>
          <cell r="B423" t="str">
            <v>Gastos de las oficinas del Servicio Exterior Mexicano</v>
          </cell>
        </row>
        <row r="424">
          <cell r="A424">
            <v>39910</v>
          </cell>
          <cell r="B424" t="str">
            <v>Apertura de Fondo Rotatorio</v>
          </cell>
        </row>
        <row r="425">
          <cell r="A425">
            <v>39907</v>
          </cell>
          <cell r="B425" t="str">
            <v>Servicios prestados entre Organismos de una Entidad Paraestatal</v>
          </cell>
        </row>
        <row r="426">
          <cell r="A426">
            <v>39901</v>
          </cell>
          <cell r="B426" t="str">
            <v>Gastos de las Comisiones Internacionales de Límites y Aguas</v>
          </cell>
        </row>
        <row r="427">
          <cell r="A427">
            <v>39909</v>
          </cell>
          <cell r="B427" t="str">
            <v>Erogaciones recuperables</v>
          </cell>
        </row>
        <row r="428">
          <cell r="A428">
            <v>41501</v>
          </cell>
          <cell r="B428" t="str">
            <v>Transferencias para cubrir el déficit de operación y los gastos de administración asociados al otorgamiento de subsidios</v>
          </cell>
        </row>
        <row r="429">
          <cell r="A429">
            <v>41601</v>
          </cell>
          <cell r="B429" t="str">
            <v>Transferencias a entidades empresariales no financieras derivadas de la obtención de derechos</v>
          </cell>
        </row>
        <row r="430">
          <cell r="A430">
            <v>43101</v>
          </cell>
          <cell r="B430" t="str">
            <v>Subsidios a la producción</v>
          </cell>
        </row>
        <row r="431">
          <cell r="A431">
            <v>43201</v>
          </cell>
          <cell r="B431" t="str">
            <v>Subsidios a la distribución</v>
          </cell>
        </row>
        <row r="432">
          <cell r="A432">
            <v>43301</v>
          </cell>
          <cell r="B432" t="str">
            <v>Subsidios para inversión</v>
          </cell>
        </row>
        <row r="433">
          <cell r="A433">
            <v>43401</v>
          </cell>
          <cell r="B433" t="str">
            <v>Subsidios a la prestación de servicios públicos</v>
          </cell>
        </row>
        <row r="434">
          <cell r="A434">
            <v>43501</v>
          </cell>
          <cell r="B434" t="str">
            <v>Subsidios para cubrir diferenciales de tasas de interés</v>
          </cell>
        </row>
        <row r="435">
          <cell r="A435">
            <v>43601</v>
          </cell>
          <cell r="B435" t="str">
            <v>Subsidios para la adquisición de vivienda de interés social</v>
          </cell>
        </row>
        <row r="436">
          <cell r="A436">
            <v>43701</v>
          </cell>
          <cell r="B436" t="str">
            <v>Subsidios al consumo</v>
          </cell>
        </row>
        <row r="437">
          <cell r="A437">
            <v>43801</v>
          </cell>
          <cell r="B437" t="str">
            <v>Subsidios a Entidades Federativas y Municipios</v>
          </cell>
        </row>
        <row r="438">
          <cell r="A438">
            <v>43902</v>
          </cell>
          <cell r="B438" t="str">
            <v>Subsidios a fideicomisos privados y estatales</v>
          </cell>
        </row>
        <row r="439">
          <cell r="A439">
            <v>43901</v>
          </cell>
          <cell r="B439" t="str">
            <v>Subsidios para capacitación y becas</v>
          </cell>
        </row>
        <row r="440">
          <cell r="A440">
            <v>44101</v>
          </cell>
          <cell r="B440" t="str">
            <v>Gastos relacionados con actividades culturales, deportivas y de ayuda extraordinaria</v>
          </cell>
        </row>
        <row r="441">
          <cell r="A441">
            <v>44102</v>
          </cell>
          <cell r="B441" t="str">
            <v>Gastos por servicios de traslado de personas</v>
          </cell>
        </row>
        <row r="442">
          <cell r="A442">
            <v>44106</v>
          </cell>
          <cell r="B442" t="str">
            <v>Compensaciones por servicios de carácter social</v>
          </cell>
        </row>
        <row r="443">
          <cell r="A443">
            <v>44103</v>
          </cell>
          <cell r="B443" t="str">
            <v>Premios, recompensas, pensiones de gracia y pensión recreativa estudiantil</v>
          </cell>
        </row>
        <row r="444">
          <cell r="A444">
            <v>44105</v>
          </cell>
          <cell r="B444" t="str">
            <v>Apoyo a voluntarios que participan en diversos programas federales</v>
          </cell>
        </row>
        <row r="445">
          <cell r="A445">
            <v>44104</v>
          </cell>
          <cell r="B445" t="str">
            <v>Premios, estímulos, recompensas, becas y seguros a deportistas</v>
          </cell>
        </row>
        <row r="446">
          <cell r="A446">
            <v>44402</v>
          </cell>
          <cell r="B446" t="str">
            <v>Apoyos a la investigación científica y tecnológica en instituciones sin fines de lucro</v>
          </cell>
        </row>
        <row r="447">
          <cell r="A447">
            <v>44401</v>
          </cell>
          <cell r="B447" t="str">
            <v>Apoyos a la investigación científica y tecnológica de instituciones académicas y sector público</v>
          </cell>
        </row>
        <row r="448">
          <cell r="A448">
            <v>44801</v>
          </cell>
          <cell r="B448" t="str">
            <v>Mercancías para su distribución a la población</v>
          </cell>
        </row>
        <row r="449">
          <cell r="A449">
            <v>45201</v>
          </cell>
          <cell r="B449" t="str">
            <v>Pago de pensiones y jubilaciones</v>
          </cell>
        </row>
        <row r="450">
          <cell r="A450">
            <v>45202</v>
          </cell>
          <cell r="B450" t="str">
            <v>Pago de pensiones y jubilaciones contractuales</v>
          </cell>
        </row>
        <row r="451">
          <cell r="A451">
            <v>45203</v>
          </cell>
          <cell r="B451" t="str">
            <v>Transferencias para el pago de pensiones y jubilaciones</v>
          </cell>
        </row>
        <row r="452">
          <cell r="A452">
            <v>45901</v>
          </cell>
          <cell r="B452" t="str">
            <v>Pago de sumas aseguradas</v>
          </cell>
        </row>
        <row r="453">
          <cell r="A453">
            <v>45902</v>
          </cell>
          <cell r="B453" t="str">
            <v>Prestaciones económicas distintas de pensiones y jubilaciones</v>
          </cell>
        </row>
        <row r="454">
          <cell r="A454">
            <v>46101</v>
          </cell>
          <cell r="B454" t="str">
            <v>Aportaciones a fideicomisos públicos</v>
          </cell>
        </row>
        <row r="455">
          <cell r="A455">
            <v>46102</v>
          </cell>
          <cell r="B455" t="str">
            <v>Aportaciones a mandatos públicos</v>
          </cell>
        </row>
        <row r="456">
          <cell r="A456">
            <v>46201</v>
          </cell>
          <cell r="B456" t="str">
            <v>Aportaciones a Fideicomisos Públicos del Poder Legislativo</v>
          </cell>
        </row>
        <row r="457">
          <cell r="A457">
            <v>47101</v>
          </cell>
          <cell r="B457" t="str">
            <v>Trasferencias para cuotas y aportaciones de seguridad social para el IMSS, ISSSTE e ISSFAM por obligación del Estado</v>
          </cell>
        </row>
        <row r="458">
          <cell r="A458">
            <v>47102</v>
          </cell>
          <cell r="B458" t="str">
            <v>Transferencias para cuotas y aportaciones a los seguros de retiro, cesantía en edad avanzada y vejez</v>
          </cell>
        </row>
        <row r="459">
          <cell r="A459">
            <v>48101</v>
          </cell>
          <cell r="B459" t="str">
            <v>Donativos a instituciones sin fines de lucro</v>
          </cell>
        </row>
        <row r="460">
          <cell r="A460">
            <v>48201</v>
          </cell>
          <cell r="B460" t="str">
            <v>Donativos a entidades federativas o municipios</v>
          </cell>
        </row>
        <row r="461">
          <cell r="A461">
            <v>48301</v>
          </cell>
          <cell r="B461" t="str">
            <v>Donativos a fideicomisos privados</v>
          </cell>
        </row>
        <row r="462">
          <cell r="A462">
            <v>48401</v>
          </cell>
          <cell r="B462" t="str">
            <v>Donativos a fideicomisos estatales</v>
          </cell>
        </row>
        <row r="463">
          <cell r="A463">
            <v>48501</v>
          </cell>
          <cell r="B463" t="str">
            <v>Donativos internacionales</v>
          </cell>
        </row>
        <row r="464">
          <cell r="A464">
            <v>49201</v>
          </cell>
          <cell r="B464" t="str">
            <v>Cuotas y aportaciones a organismos internacionales</v>
          </cell>
        </row>
        <row r="465">
          <cell r="A465">
            <v>49202</v>
          </cell>
          <cell r="B465" t="str">
            <v>Otras aportaciones internacionales</v>
          </cell>
        </row>
        <row r="466">
          <cell r="A466">
            <v>51101</v>
          </cell>
          <cell r="B466" t="str">
            <v>Mobiliario</v>
          </cell>
        </row>
        <row r="467">
          <cell r="A467">
            <v>51301</v>
          </cell>
          <cell r="B467" t="str">
            <v>Bienes artísticos y culturales</v>
          </cell>
        </row>
        <row r="468">
          <cell r="A468">
            <v>51501</v>
          </cell>
          <cell r="B468" t="str">
            <v>Bienes informáticos</v>
          </cell>
        </row>
        <row r="469">
          <cell r="A469">
            <v>51901</v>
          </cell>
          <cell r="B469" t="str">
            <v>Equipo de administración</v>
          </cell>
        </row>
        <row r="470">
          <cell r="A470">
            <v>51902</v>
          </cell>
          <cell r="B470" t="str">
            <v>Adjudicaciones, expropiaciones e indemnizaciones de bienes muebles</v>
          </cell>
        </row>
        <row r="471">
          <cell r="A471">
            <v>52101</v>
          </cell>
          <cell r="B471" t="str">
            <v>Equipos y aparatos audiovisuales</v>
          </cell>
        </row>
        <row r="472">
          <cell r="A472">
            <v>52201</v>
          </cell>
          <cell r="B472" t="str">
            <v>Aparatos deportivos</v>
          </cell>
        </row>
        <row r="473">
          <cell r="A473">
            <v>52301</v>
          </cell>
          <cell r="B473" t="str">
            <v>Cámaras fotográficas y de video</v>
          </cell>
        </row>
        <row r="474">
          <cell r="A474">
            <v>52901</v>
          </cell>
          <cell r="B474" t="str">
            <v>Otro mobiliario y equipo educacional y recreativo</v>
          </cell>
        </row>
        <row r="475">
          <cell r="A475">
            <v>53101</v>
          </cell>
          <cell r="B475" t="str">
            <v>Equipo médico y de laboratorio</v>
          </cell>
        </row>
        <row r="476">
          <cell r="A476">
            <v>53201</v>
          </cell>
          <cell r="B476" t="str">
            <v>Instrumental médico y de laboratorio</v>
          </cell>
        </row>
        <row r="477">
          <cell r="A477">
            <v>54101</v>
          </cell>
          <cell r="B477" t="str">
            <v>Vehículos y equipo terrestres, para la ejecución de programas de seguridad pública y nacional</v>
          </cell>
        </row>
        <row r="478">
          <cell r="A478">
            <v>54102</v>
          </cell>
          <cell r="B478" t="str">
            <v>Vehículos y equipo terrestres, destinados exclusivamente para desastres naturales</v>
          </cell>
        </row>
        <row r="479">
          <cell r="A479">
            <v>54103</v>
          </cell>
          <cell r="B479" t="str">
            <v>Vehículos y equipo terrestres, destinados a servicios públicos y la operación de programas públicos</v>
          </cell>
        </row>
        <row r="480">
          <cell r="A480">
            <v>54104</v>
          </cell>
          <cell r="B480" t="str">
            <v>Vehículos y equipo terrestres, destinados a servicios administrativos</v>
          </cell>
        </row>
        <row r="481">
          <cell r="A481">
            <v>54105</v>
          </cell>
          <cell r="B481" t="str">
            <v>Vehículos y equipo terrestres, destinados a servidores públicos</v>
          </cell>
        </row>
        <row r="482">
          <cell r="A482">
            <v>54201</v>
          </cell>
          <cell r="B482" t="str">
            <v>Carrocerías y remolques</v>
          </cell>
        </row>
        <row r="483">
          <cell r="A483">
            <v>54303</v>
          </cell>
          <cell r="B483" t="str">
            <v>Vehículos y equipo aéreos, destinados a servicios públicos y la operación de programas públicos</v>
          </cell>
        </row>
        <row r="484">
          <cell r="A484">
            <v>54301</v>
          </cell>
          <cell r="B484" t="str">
            <v>Vehículos y equipo aéreos, para la ejecución de programas de seguridad pública y nacional</v>
          </cell>
        </row>
        <row r="485">
          <cell r="A485">
            <v>54302</v>
          </cell>
          <cell r="B485" t="str">
            <v>Vehículos y equipo aéreos, destinados exclusivamente para desastres naturales</v>
          </cell>
        </row>
        <row r="486">
          <cell r="A486">
            <v>54401</v>
          </cell>
          <cell r="B486" t="str">
            <v>Equipo ferroviario</v>
          </cell>
        </row>
        <row r="487">
          <cell r="A487">
            <v>54503</v>
          </cell>
          <cell r="B487" t="str">
            <v>Construcción de embarcaciones</v>
          </cell>
        </row>
        <row r="488">
          <cell r="A488">
            <v>54501</v>
          </cell>
          <cell r="B488" t="str">
            <v>Vehículos y equipo marítimo, para la ejecución de programas de seguridad pública y nacional</v>
          </cell>
        </row>
        <row r="489">
          <cell r="A489">
            <v>54502</v>
          </cell>
          <cell r="B489" t="str">
            <v>Vehículos y equipo marítimo, destinados a servicios públicos y la operación de programas públicos</v>
          </cell>
        </row>
        <row r="490">
          <cell r="A490">
            <v>54901</v>
          </cell>
          <cell r="B490" t="str">
            <v>Otros equipos de transporte</v>
          </cell>
        </row>
        <row r="491">
          <cell r="A491">
            <v>55101</v>
          </cell>
          <cell r="B491" t="str">
            <v>Maquinaria y equipo de defensa y seguridad pública</v>
          </cell>
        </row>
        <row r="492">
          <cell r="A492">
            <v>55102</v>
          </cell>
          <cell r="B492" t="str">
            <v>Equipo de seguridad pública y nacional</v>
          </cell>
        </row>
        <row r="493">
          <cell r="A493">
            <v>56101</v>
          </cell>
          <cell r="B493" t="str">
            <v>Maquinaria y equipo agropecuario</v>
          </cell>
        </row>
        <row r="494">
          <cell r="A494">
            <v>56201</v>
          </cell>
          <cell r="B494" t="str">
            <v>Maquinaria y equipo industrial</v>
          </cell>
        </row>
        <row r="495">
          <cell r="A495">
            <v>56301</v>
          </cell>
          <cell r="B495" t="str">
            <v>Maquinaria y equipo de construcción</v>
          </cell>
        </row>
        <row r="496">
          <cell r="A496">
            <v>56501</v>
          </cell>
          <cell r="B496" t="str">
            <v>Equipos y aparatos de comunicaciones y telecomunicaciones</v>
          </cell>
        </row>
        <row r="497">
          <cell r="A497">
            <v>56601</v>
          </cell>
          <cell r="B497" t="str">
            <v>Maquinaria y equipo eléctrico y electrónico</v>
          </cell>
        </row>
        <row r="498">
          <cell r="A498">
            <v>56701</v>
          </cell>
          <cell r="B498" t="str">
            <v>Herramientas y máquinas herramienta</v>
          </cell>
        </row>
        <row r="499">
          <cell r="A499">
            <v>56902</v>
          </cell>
          <cell r="B499" t="str">
            <v>Otros bienes muebles</v>
          </cell>
        </row>
        <row r="500">
          <cell r="A500">
            <v>56903</v>
          </cell>
          <cell r="B500" t="str">
            <v>Refacciones y accesorios</v>
          </cell>
        </row>
        <row r="501">
          <cell r="A501">
            <v>56901</v>
          </cell>
          <cell r="B501" t="str">
            <v>Bienes muebles por arrendamiento financiero</v>
          </cell>
        </row>
        <row r="502">
          <cell r="A502">
            <v>57101</v>
          </cell>
          <cell r="B502" t="str">
            <v>Animales de reproducción</v>
          </cell>
        </row>
        <row r="503">
          <cell r="A503">
            <v>57601</v>
          </cell>
          <cell r="B503" t="str">
            <v>Animales de trabajo</v>
          </cell>
        </row>
        <row r="504">
          <cell r="A504">
            <v>57701</v>
          </cell>
          <cell r="B504" t="str">
            <v>Animales de custodia y vigilancia</v>
          </cell>
        </row>
        <row r="505">
          <cell r="A505">
            <v>58101</v>
          </cell>
          <cell r="B505" t="str">
            <v>Terrenos</v>
          </cell>
        </row>
        <row r="506">
          <cell r="A506">
            <v>58301</v>
          </cell>
          <cell r="B506" t="str">
            <v>Edificios y locales</v>
          </cell>
        </row>
        <row r="507">
          <cell r="A507">
            <v>58901</v>
          </cell>
          <cell r="B507" t="str">
            <v>Adjudicaciones, expropiaciones e indemnizaciones de inmuebles</v>
          </cell>
        </row>
        <row r="508">
          <cell r="A508">
            <v>58902</v>
          </cell>
          <cell r="B508" t="str">
            <v>Bienes inmuebles en la modalidad de proyectos de infraestructura productiva de largo plazo</v>
          </cell>
        </row>
        <row r="509">
          <cell r="A509">
            <v>58903</v>
          </cell>
          <cell r="B509" t="str">
            <v>Bienes inmuebles por arrendamiento financiero</v>
          </cell>
        </row>
        <row r="510">
          <cell r="A510">
            <v>58904</v>
          </cell>
          <cell r="B510" t="str">
            <v>Otros bienes inmuebles</v>
          </cell>
        </row>
        <row r="511">
          <cell r="A511">
            <v>59101</v>
          </cell>
          <cell r="B511" t="str">
            <v>Software</v>
          </cell>
        </row>
        <row r="512">
          <cell r="A512">
            <v>62102</v>
          </cell>
          <cell r="B512" t="str">
            <v>Mantenimiento y rehabilitación de edificaciones habitacionales</v>
          </cell>
        </row>
        <row r="513">
          <cell r="A513">
            <v>62101</v>
          </cell>
          <cell r="B513" t="str">
            <v>Obras de construcción para edificios habitacionales</v>
          </cell>
        </row>
        <row r="514">
          <cell r="A514">
            <v>62201</v>
          </cell>
          <cell r="B514" t="str">
            <v>Obras de construcción para edificios no habitacionales</v>
          </cell>
        </row>
        <row r="515">
          <cell r="A515">
            <v>62202</v>
          </cell>
          <cell r="B515" t="str">
            <v>Mantenimiento y rehabilitación de edificaciones no habitacionales</v>
          </cell>
        </row>
        <row r="516">
          <cell r="A516">
            <v>62301</v>
          </cell>
          <cell r="B516" t="str">
            <v>Construcción de obras para el abastecimiento de agua, petróleo, gas, electricidad y telecomunicaciones</v>
          </cell>
        </row>
        <row r="517">
          <cell r="A517">
            <v>62302</v>
          </cell>
          <cell r="B517" t="str">
            <v>Mantenimiento y rehabilitación de obras para el abastecimiento de agua, petróleo, gas, electricidad y telecomunicaciones</v>
          </cell>
        </row>
        <row r="518">
          <cell r="A518">
            <v>62403</v>
          </cell>
          <cell r="B518" t="str">
            <v>Mantenimiento y rehabilitación de obras de urbanización</v>
          </cell>
        </row>
        <row r="519">
          <cell r="A519">
            <v>62402</v>
          </cell>
          <cell r="B519" t="str">
            <v>Construcción de obras de urbanización</v>
          </cell>
        </row>
        <row r="520">
          <cell r="A520">
            <v>62401</v>
          </cell>
          <cell r="B520" t="str">
            <v>Obras de preedificación en terrenos de construcción</v>
          </cell>
        </row>
        <row r="521">
          <cell r="A521">
            <v>62502</v>
          </cell>
          <cell r="B521" t="str">
            <v>Mantenimiento y rehabilitación de las vías de comunicación</v>
          </cell>
        </row>
        <row r="522">
          <cell r="A522">
            <v>62501</v>
          </cell>
          <cell r="B522" t="str">
            <v>Construcción de vías de comunicación</v>
          </cell>
        </row>
        <row r="523">
          <cell r="A523">
            <v>62602</v>
          </cell>
          <cell r="B523" t="str">
            <v>Mantenimiento y rehabilitación de otras obras de ingeniería civil u obras pesadas</v>
          </cell>
        </row>
        <row r="524">
          <cell r="A524">
            <v>62601</v>
          </cell>
          <cell r="B524" t="str">
            <v>Otras construcciones de ingeniería civil u obra pesada</v>
          </cell>
        </row>
        <row r="525">
          <cell r="A525">
            <v>62701</v>
          </cell>
          <cell r="B525" t="str">
            <v>Instalaciones y obras de construcción especializada</v>
          </cell>
        </row>
        <row r="526">
          <cell r="A526">
            <v>62903</v>
          </cell>
          <cell r="B526" t="str">
            <v>Servicios de supervisión de obras</v>
          </cell>
        </row>
        <row r="527">
          <cell r="A527">
            <v>62901</v>
          </cell>
          <cell r="B527" t="str">
            <v>Ensamble y edificación de construcciones prefabricadas</v>
          </cell>
        </row>
        <row r="528">
          <cell r="A528">
            <v>62905</v>
          </cell>
          <cell r="B528" t="str">
            <v>Otros servicios relacionados con obras públicas</v>
          </cell>
        </row>
        <row r="529">
          <cell r="A529">
            <v>62904</v>
          </cell>
          <cell r="B529" t="str">
            <v>Servicios para la liberación de derechos de vía</v>
          </cell>
        </row>
        <row r="530">
          <cell r="A530">
            <v>62902</v>
          </cell>
          <cell r="B530" t="str">
            <v>Obras de terminación y acabado de edificios</v>
          </cell>
        </row>
        <row r="531">
          <cell r="A531">
            <v>72501</v>
          </cell>
          <cell r="B531" t="str">
            <v>Adquisición de acciones de organismos internacionales</v>
          </cell>
        </row>
        <row r="532">
          <cell r="A532">
            <v>73101</v>
          </cell>
          <cell r="B532" t="str">
            <v>Adquisición de bonos</v>
          </cell>
        </row>
        <row r="533">
          <cell r="A533">
            <v>73501</v>
          </cell>
          <cell r="B533" t="str">
            <v>Adquisición de obligaciones</v>
          </cell>
        </row>
        <row r="534">
          <cell r="A534">
            <v>73901</v>
          </cell>
          <cell r="B534" t="str">
            <v>Fideicomisos para adquisición de títulos de crédito</v>
          </cell>
        </row>
        <row r="535">
          <cell r="A535">
            <v>73903</v>
          </cell>
          <cell r="B535" t="str">
            <v>Adquisición de otros valores</v>
          </cell>
        </row>
        <row r="536">
          <cell r="A536">
            <v>73902</v>
          </cell>
          <cell r="B536" t="str">
            <v>Adquisición de acciones</v>
          </cell>
        </row>
        <row r="537">
          <cell r="A537">
            <v>74201</v>
          </cell>
          <cell r="B537" t="str">
            <v>Créditos directos para actividades productivas otorgados a entidades paraestatales empresariales y no financieras con fines de política económica</v>
          </cell>
        </row>
        <row r="538">
          <cell r="A538">
            <v>74401</v>
          </cell>
          <cell r="B538" t="str">
            <v>Créditos directos para actividades productivas otorgados a entidades federativas y municipios con fines de política económica</v>
          </cell>
        </row>
        <row r="539">
          <cell r="A539">
            <v>74506</v>
          </cell>
          <cell r="B539" t="str">
            <v>Fideicomisos para financiamientos de vivienda</v>
          </cell>
        </row>
        <row r="540">
          <cell r="A540">
            <v>74505</v>
          </cell>
          <cell r="B540" t="str">
            <v>Fideicomisos para financiamientos al comercio y otros servicios</v>
          </cell>
        </row>
        <row r="541">
          <cell r="A541">
            <v>74503</v>
          </cell>
          <cell r="B541" t="str">
            <v>Fideicomisos para financiamientos agropecuarios</v>
          </cell>
        </row>
        <row r="542">
          <cell r="A542">
            <v>74502</v>
          </cell>
          <cell r="B542" t="str">
            <v>Fideicomisos para financiamiento de obras</v>
          </cell>
        </row>
        <row r="543">
          <cell r="A543">
            <v>74501</v>
          </cell>
          <cell r="B543" t="str">
            <v>Créditos directos para actividades productivas otorgados al sector privado con fines de política económica</v>
          </cell>
        </row>
        <row r="544">
          <cell r="A544">
            <v>74504</v>
          </cell>
          <cell r="B544" t="str">
            <v>Fideicomisos para financiamientos industriales</v>
          </cell>
        </row>
        <row r="545">
          <cell r="A545">
            <v>75501</v>
          </cell>
          <cell r="B545" t="str">
            <v>Inversiones en fideicomisos públicos empresariales y no financieros considerados entidades paraestatales</v>
          </cell>
        </row>
        <row r="546">
          <cell r="A546">
            <v>75602</v>
          </cell>
          <cell r="B546" t="str">
            <v>Inversiones en mandatos y otros análogos</v>
          </cell>
        </row>
        <row r="547">
          <cell r="A547">
            <v>75601</v>
          </cell>
          <cell r="B547" t="str">
            <v>Inversiones en fideicomisos públicos considerados entidades paraestatales</v>
          </cell>
        </row>
        <row r="548">
          <cell r="A548">
            <v>79902</v>
          </cell>
          <cell r="B548" t="str">
            <v>Provisiones para erogaciones especiales</v>
          </cell>
        </row>
        <row r="549">
          <cell r="A549">
            <v>79901</v>
          </cell>
          <cell r="B549" t="str">
            <v>Erogaciones contingentes</v>
          </cell>
        </row>
        <row r="550">
          <cell r="A550">
            <v>81101</v>
          </cell>
          <cell r="B550" t="str">
            <v>Fondo General de Participaciones</v>
          </cell>
        </row>
        <row r="551">
          <cell r="A551">
            <v>81201</v>
          </cell>
          <cell r="B551" t="str">
            <v>Fondo de Fomento Municipal</v>
          </cell>
        </row>
        <row r="552">
          <cell r="A552">
            <v>81401</v>
          </cell>
          <cell r="B552" t="str">
            <v>Otros conceptos participables de la Federación a entidades federativas</v>
          </cell>
        </row>
        <row r="553">
          <cell r="A553">
            <v>83107</v>
          </cell>
          <cell r="B553" t="str">
            <v>Aportaciones federales a las entidades federativas y municipios para creación de plazas</v>
          </cell>
        </row>
        <row r="554">
          <cell r="A554">
            <v>83108</v>
          </cell>
          <cell r="B554" t="str">
            <v>Aportaciones federales a las entidades federativas y municipios para otras medidas de carácter laboral y económicas</v>
          </cell>
        </row>
        <row r="555">
          <cell r="A555">
            <v>83114</v>
          </cell>
          <cell r="B555" t="str">
            <v>Aportaciones federales a las entidades federativas y municipios para los depósitos al ahorro solidario</v>
          </cell>
        </row>
        <row r="556">
          <cell r="A556">
            <v>83101</v>
          </cell>
          <cell r="B556" t="str">
            <v>Aportaciones federales a las entidades federativas y municipios para servicios personales</v>
          </cell>
        </row>
        <row r="557">
          <cell r="A557">
            <v>83105</v>
          </cell>
          <cell r="B557" t="str">
            <v>Aportaciones federales a las entidades federativas y municipios</v>
          </cell>
        </row>
        <row r="558">
          <cell r="A558">
            <v>83106</v>
          </cell>
          <cell r="B558" t="str">
            <v>Aportaciones federales a las entidades federativas y municipios para incrementos a las percepciones</v>
          </cell>
        </row>
        <row r="559">
          <cell r="A559">
            <v>83109</v>
          </cell>
          <cell r="B559" t="str">
            <v>Aportaciones federales a las entidades federativas y municipios para aportaciones al FOVISSSTE</v>
          </cell>
        </row>
        <row r="560">
          <cell r="A560">
            <v>83110</v>
          </cell>
          <cell r="B560" t="str">
            <v>Aportaciones federales a las entidades federativas y municipios por previsiones para aportaciones al ISSSTE</v>
          </cell>
        </row>
        <row r="561">
          <cell r="A561">
            <v>83112</v>
          </cell>
          <cell r="B561" t="str">
            <v>Aportaciones federales a las entidades federativas y municipios para aportaciones al sistema de ahorro para el retiro</v>
          </cell>
        </row>
        <row r="562">
          <cell r="A562">
            <v>83115</v>
          </cell>
          <cell r="B562" t="str">
            <v>Aportaciones federales a las entidades federativas y municipios por previsiones para aportaciones al sistema de ahorro para el retiro</v>
          </cell>
        </row>
        <row r="563">
          <cell r="A563">
            <v>83118</v>
          </cell>
          <cell r="B563" t="str">
            <v>Aportaciones de la Federación a los organismos del Sistema Nacional de Coordinación Fiscal</v>
          </cell>
        </row>
        <row r="564">
          <cell r="A564">
            <v>83104</v>
          </cell>
          <cell r="B564" t="str">
            <v>Aportaciones federales a las entidades federativas y municipios para gastos de inversión</v>
          </cell>
        </row>
        <row r="565">
          <cell r="A565">
            <v>83103</v>
          </cell>
          <cell r="B565" t="str">
            <v>Aportaciones federales a las entidades federativas y municipios para gastos de operación</v>
          </cell>
        </row>
        <row r="566">
          <cell r="A566">
            <v>83113</v>
          </cell>
          <cell r="B566" t="str">
            <v>Aportaciones federales a las entidades federativas y municipios para aportaciones al seguro de cesantía en edad avanzada y vejez</v>
          </cell>
        </row>
        <row r="567">
          <cell r="A567">
            <v>83102</v>
          </cell>
          <cell r="B567" t="str">
            <v>Aportaciones federales a las entidades federativas y municipios para aportaciones al ISSSTE</v>
          </cell>
        </row>
        <row r="568">
          <cell r="A568">
            <v>83117</v>
          </cell>
          <cell r="B568" t="str">
            <v>Aportaciones federales a las entidades federativas y municipios por previsiones para los depósitos al ahorro solidario</v>
          </cell>
        </row>
        <row r="569">
          <cell r="A569">
            <v>83116</v>
          </cell>
          <cell r="B569" t="str">
            <v>Aportaciones federales a las entidades federativas y municipios por previsiones para aportaciones al seguro de cesantía en edad avanzada y vejez</v>
          </cell>
        </row>
        <row r="570">
          <cell r="A570">
            <v>83111</v>
          </cell>
          <cell r="B570" t="str">
            <v>Aportaciones federales a las entidades federativas y municipios por previsiones para aportaciones al FOVISSSTE</v>
          </cell>
        </row>
        <row r="571">
          <cell r="A571">
            <v>83401</v>
          </cell>
          <cell r="B571" t="str">
            <v>Aportaciones de la federación al sistema de protección social</v>
          </cell>
        </row>
        <row r="572">
          <cell r="A572">
            <v>83501</v>
          </cell>
          <cell r="B572" t="str">
            <v>Asignaciones compensatorias a entidades federativas</v>
          </cell>
        </row>
        <row r="573">
          <cell r="A573">
            <v>85101</v>
          </cell>
          <cell r="B573" t="str">
            <v>Convenios de Reasignación</v>
          </cell>
        </row>
        <row r="574">
          <cell r="A574">
            <v>91102</v>
          </cell>
          <cell r="B574" t="str">
            <v>Amortización de la deuda interna derivada de proyectos de infraestructura productiva de largo plazo</v>
          </cell>
        </row>
        <row r="575">
          <cell r="A575">
            <v>91101</v>
          </cell>
          <cell r="B575" t="str">
            <v>Amortización de la deuda interna con instituciones de crédito</v>
          </cell>
        </row>
        <row r="576">
          <cell r="A576">
            <v>91201</v>
          </cell>
          <cell r="B576" t="str">
            <v>Amortización de la deuda por emisión de valores gubernamentales</v>
          </cell>
        </row>
        <row r="577">
          <cell r="A577">
            <v>91302</v>
          </cell>
          <cell r="B577" t="str">
            <v>Amortización de arrendamientos financieros especiales</v>
          </cell>
        </row>
        <row r="578">
          <cell r="A578">
            <v>91301</v>
          </cell>
          <cell r="B578" t="str">
            <v>Amortización de arrendamientos financieros nacionales</v>
          </cell>
        </row>
        <row r="579">
          <cell r="A579">
            <v>91401</v>
          </cell>
          <cell r="B579" t="str">
            <v>Amortización de la deuda externa con instituciones de crédito</v>
          </cell>
        </row>
        <row r="580">
          <cell r="A580">
            <v>91402</v>
          </cell>
          <cell r="B580" t="str">
            <v>Amortización de la deuda externa derivada de proyectos de infraestructura productiva de largo plazo</v>
          </cell>
        </row>
        <row r="581">
          <cell r="A581">
            <v>91501</v>
          </cell>
          <cell r="B581" t="str">
            <v>Amortización de la deuda con organismos financieros internacionales</v>
          </cell>
        </row>
        <row r="582">
          <cell r="A582">
            <v>91601</v>
          </cell>
          <cell r="B582" t="str">
            <v>Amortización de la deuda bilateral</v>
          </cell>
        </row>
        <row r="583">
          <cell r="A583">
            <v>91701</v>
          </cell>
          <cell r="B583" t="str">
            <v>Amortización de la deuda externa por bonos</v>
          </cell>
        </row>
        <row r="584">
          <cell r="A584">
            <v>91801</v>
          </cell>
          <cell r="B584" t="str">
            <v>Amortización de arrendamientos financieros internacionales</v>
          </cell>
        </row>
        <row r="585">
          <cell r="A585">
            <v>92102</v>
          </cell>
          <cell r="B585" t="str">
            <v>Intereses de la deuda interna derivada de proyectos de infraestructura productiva de largo plazo</v>
          </cell>
        </row>
        <row r="586">
          <cell r="A586">
            <v>92101</v>
          </cell>
          <cell r="B586" t="str">
            <v>Intereses de la deuda interna con instituciones de crédito</v>
          </cell>
        </row>
        <row r="587">
          <cell r="A587">
            <v>92201</v>
          </cell>
          <cell r="B587" t="str">
            <v>Intereses derivados de la colocación de valores gubernamentales</v>
          </cell>
        </row>
        <row r="588">
          <cell r="A588">
            <v>92301</v>
          </cell>
          <cell r="B588" t="str">
            <v>Intereses por arrendamientos financieros nacionales</v>
          </cell>
        </row>
        <row r="589">
          <cell r="A589">
            <v>92302</v>
          </cell>
          <cell r="B589" t="str">
            <v>Intereses por arrendamientos financieros especiales</v>
          </cell>
        </row>
        <row r="590">
          <cell r="A590">
            <v>92401</v>
          </cell>
          <cell r="B590" t="str">
            <v>Intereses de la deuda externa con instituciones de crédito</v>
          </cell>
        </row>
        <row r="591">
          <cell r="A591">
            <v>92402</v>
          </cell>
          <cell r="B591" t="str">
            <v>Intereses de la deuda externa derivada de proyectos de infraestructura productiva de largo plazo</v>
          </cell>
        </row>
        <row r="592">
          <cell r="A592">
            <v>92501</v>
          </cell>
          <cell r="B592" t="str">
            <v>Intereses de la deuda con organismos financieros internacionales</v>
          </cell>
        </row>
        <row r="593">
          <cell r="A593">
            <v>92601</v>
          </cell>
          <cell r="B593" t="str">
            <v>Intereses de la deuda bilateral</v>
          </cell>
        </row>
        <row r="594">
          <cell r="A594">
            <v>92701</v>
          </cell>
          <cell r="B594" t="str">
            <v>Intereses derivados de la colocación externa de bonos</v>
          </cell>
        </row>
        <row r="595">
          <cell r="A595">
            <v>92801</v>
          </cell>
          <cell r="B595" t="str">
            <v>Intereses por arrendamientos financieros internacionales</v>
          </cell>
        </row>
        <row r="596">
          <cell r="A596">
            <v>93101</v>
          </cell>
          <cell r="B596" t="str">
            <v>Comisiones de la deuda interna</v>
          </cell>
        </row>
        <row r="597">
          <cell r="A597">
            <v>93201</v>
          </cell>
          <cell r="B597" t="str">
            <v>Comisiones de la deuda externa</v>
          </cell>
        </row>
        <row r="598">
          <cell r="A598">
            <v>94101</v>
          </cell>
          <cell r="B598" t="str">
            <v>Gastos de la deuda interna</v>
          </cell>
        </row>
        <row r="599">
          <cell r="A599">
            <v>94201</v>
          </cell>
          <cell r="B599" t="str">
            <v>Gastos de la deuda externa</v>
          </cell>
        </row>
        <row r="600">
          <cell r="A600">
            <v>95101</v>
          </cell>
          <cell r="B600" t="str">
            <v>Costo por coberturas</v>
          </cell>
        </row>
        <row r="601">
          <cell r="A601">
            <v>96101</v>
          </cell>
          <cell r="B601" t="str">
            <v>Apoyos a intermediarios financieros</v>
          </cell>
        </row>
        <row r="602">
          <cell r="A602">
            <v>96201</v>
          </cell>
          <cell r="B602" t="str">
            <v>Apoyos a ahorradores y deudores de la banca</v>
          </cell>
        </row>
        <row r="603">
          <cell r="A603">
            <v>99101</v>
          </cell>
          <cell r="B603" t="str">
            <v>Adeudos de ejercicios fiscales anteriores</v>
          </cell>
        </row>
        <row r="606">
          <cell r="A606">
            <v>10</v>
          </cell>
          <cell r="B606" t="str">
            <v>PRESUPUESTO DE SERVICIOS PERSONALES</v>
          </cell>
        </row>
        <row r="607">
          <cell r="A607">
            <v>11</v>
          </cell>
          <cell r="B607" t="str">
            <v>ECONOMÍAS SERVICIOS PERSONALES</v>
          </cell>
        </row>
        <row r="608">
          <cell r="A608">
            <v>12</v>
          </cell>
          <cell r="B608" t="str">
            <v>SERVICIOS PERSONALES TRANSICIÓN</v>
          </cell>
        </row>
        <row r="609">
          <cell r="A609">
            <v>20</v>
          </cell>
          <cell r="B609" t="str">
            <v>PRESUPUESTO EJERCIBLE SECTOR CENTRAL Y DESCONCENTRADOS</v>
          </cell>
        </row>
        <row r="610">
          <cell r="A610">
            <v>21</v>
          </cell>
          <cell r="B610" t="str">
            <v>PRESUPUESTO EJERCIBLE DELEGACIONES ESTATALES</v>
          </cell>
        </row>
        <row r="611">
          <cell r="A611">
            <v>22</v>
          </cell>
          <cell r="B611" t="str">
            <v>PLURIANUALES GASTO CORRIENTE</v>
          </cell>
        </row>
        <row r="612">
          <cell r="A612">
            <v>23</v>
          </cell>
          <cell r="B612" t="str">
            <v>PLURIANUALES GASTO CORRIENTE A COMPROMETER</v>
          </cell>
        </row>
        <row r="613">
          <cell r="A613">
            <v>24</v>
          </cell>
          <cell r="B613" t="str">
            <v>PLURIANUALES GASTO CORRIENTE COMPROMETIDO Y/O EN TRAMITE DE COMPROMISO</v>
          </cell>
        </row>
        <row r="614">
          <cell r="A614">
            <v>25</v>
          </cell>
          <cell r="B614" t="str">
            <v>PRESUPUESTO ETIQUETADO PARA LA IGUALDAD ENTRE MUJERES Y HOMBRES</v>
          </cell>
        </row>
        <row r="615">
          <cell r="A615">
            <v>26</v>
          </cell>
          <cell r="B615" t="str">
            <v>PRESUPUESTO ETIQUETADO PARA LA IGUALDAD ENTRE MUJERES Y HOMBRES A COMPROMETER</v>
          </cell>
        </row>
        <row r="616">
          <cell r="A616">
            <v>27</v>
          </cell>
          <cell r="B616" t="str">
            <v>PRESUPUESTO ETIQUETADO PARA LA IGUALDAD ENTRE MUJERES Y HOMBRES COMPROMETIDO Y/O EN TRÁMITE DE COMPROMISO</v>
          </cell>
        </row>
        <row r="617">
          <cell r="A617">
            <v>30</v>
          </cell>
          <cell r="B617" t="str">
            <v>PRESUPUESTO PARA EL DESTINO FINAL DE PRECURSORES QUÍMICOS, PRODUCTOS QUÍMICOS ESENCIALES Y SUBSTANCIAS QUÍMICAS PELIGROSAS</v>
          </cell>
        </row>
        <row r="618">
          <cell r="A618">
            <v>40</v>
          </cell>
          <cell r="B618" t="str">
            <v>PRESUPUESTO COMPROMETIDO Y/O EN TRÁMITE DE COMPROMISO</v>
          </cell>
        </row>
        <row r="619">
          <cell r="A619">
            <v>41</v>
          </cell>
          <cell r="B619" t="str">
            <v>FISCALÍA ESPECIAL PARA LA ATENCIÓN DE DELITOS COMETIDOS CONTRA LA LIBERTAD DE EXPRESIÓN</v>
          </cell>
        </row>
        <row r="620">
          <cell r="A620">
            <v>42</v>
          </cell>
          <cell r="B620" t="str">
            <v>COORDINACIÓN GENERAL DE INVESTIGACIÓN</v>
          </cell>
        </row>
        <row r="621">
          <cell r="A621">
            <v>43</v>
          </cell>
          <cell r="B621" t="str">
            <v>UNIDAD DE CONSIGNACIONES Y SEGUIMIENTO PROCESAL</v>
          </cell>
        </row>
        <row r="622">
          <cell r="A622">
            <v>50</v>
          </cell>
          <cell r="B622" t="str">
            <v>PRESUPUESTO CENTRALIZADO</v>
          </cell>
        </row>
        <row r="623">
          <cell r="A623">
            <v>60</v>
          </cell>
          <cell r="B623" t="str">
            <v>PRESUPUESTO DE SEGURIDAD PÚBLICA Y NACIONAL</v>
          </cell>
        </row>
        <row r="624">
          <cell r="A624">
            <v>67</v>
          </cell>
          <cell r="B624" t="str">
            <v>AMPLIACIONES PRESUPUESTARIAS (OTROS CONCEPTOS)</v>
          </cell>
        </row>
        <row r="625">
          <cell r="A625">
            <v>68</v>
          </cell>
          <cell r="B625" t="str">
            <v>AMPLIACIÓN PRESUPUESTARIA POR INGRESOS EXCEDENTES DERIVADOS DE NUMERARIO O BIENES QUE CAUSARON ABANDONO</v>
          </cell>
        </row>
        <row r="626">
          <cell r="A626">
            <v>69</v>
          </cell>
          <cell r="B626" t="str">
            <v>ECONOMÍAS DERIVADAS DEL 1000, PENDIENTES POR REASIGNAR</v>
          </cell>
        </row>
        <row r="627">
          <cell r="A627">
            <v>70</v>
          </cell>
          <cell r="B627" t="str">
            <v>PREVISIONES PARA MEDIDAS SUPERVENIENTES DGPP</v>
          </cell>
        </row>
        <row r="628">
          <cell r="A628">
            <v>71</v>
          </cell>
          <cell r="B628" t="str">
            <v>PREVISIONES DE INVERSIÓN</v>
          </cell>
        </row>
        <row r="629">
          <cell r="A629">
            <v>80</v>
          </cell>
          <cell r="B629" t="str">
            <v>PREVISIÓN DE GASTOS DE SEGURIDAD PUBLICA Y NACIONAL</v>
          </cell>
        </row>
        <row r="630">
          <cell r="A630">
            <v>81</v>
          </cell>
          <cell r="B630" t="str">
            <v>PREVISIÓN DE GASTOS DE RESOLUCIONES JUDICIALES</v>
          </cell>
        </row>
        <row r="631">
          <cell r="A631">
            <v>89</v>
          </cell>
          <cell r="B631" t="str">
            <v>FOSP RESERVA</v>
          </cell>
        </row>
        <row r="632">
          <cell r="A632">
            <v>90</v>
          </cell>
          <cell r="B632" t="str">
            <v>CONTROL PRESUPUESTARIO</v>
          </cell>
        </row>
        <row r="633">
          <cell r="A633">
            <v>91</v>
          </cell>
          <cell r="B633" t="str">
            <v>ADEUDO DE EJERCICIOS ANTERIORES</v>
          </cell>
        </row>
        <row r="634">
          <cell r="A634">
            <v>92</v>
          </cell>
          <cell r="B634" t="str">
            <v>PASIVOS DE INVERSION</v>
          </cell>
        </row>
        <row r="635">
          <cell r="A635">
            <v>93</v>
          </cell>
          <cell r="B635" t="str">
            <v>PASIVOS DE PLURIANUALES</v>
          </cell>
        </row>
        <row r="636">
          <cell r="A636">
            <v>95</v>
          </cell>
          <cell r="B636" t="str">
            <v>RESERVAS SHCP</v>
          </cell>
        </row>
        <row r="637">
          <cell r="A637">
            <v>97</v>
          </cell>
          <cell r="B637" t="str">
            <v>PRESUPUESTO PUESTO A DISPOSICIÓN DE LA DGPP (REASIGNACIÓN ESPECIAL)</v>
          </cell>
        </row>
        <row r="638">
          <cell r="A638">
            <v>98</v>
          </cell>
          <cell r="B638" t="str">
            <v>PRESUPUESTO PUESTO A DISPOSICIÓN DE LA DGPP DERIVADO DE FOSP O CONTRATOS</v>
          </cell>
        </row>
        <row r="639">
          <cell r="A639">
            <v>99</v>
          </cell>
          <cell r="B639" t="str">
            <v>MEDIDAS DE CIERRE PRESUPUESTARIO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principal"/>
      <sheetName val="Hoja1"/>
      <sheetName val="Contenido"/>
      <sheetName val="Resumen General"/>
      <sheetName val="Formato_1"/>
      <sheetName val="Formato_2"/>
      <sheetName val="Formato_3"/>
      <sheetName val="Formato_4"/>
      <sheetName val="Formato_5"/>
      <sheetName val="Formato_6"/>
      <sheetName val="Hoja2"/>
    </sheetNames>
    <sheetDataSet>
      <sheetData sheetId="0">
        <row r="34">
          <cell r="C34" t="str">
            <v>13/02/2018</v>
          </cell>
        </row>
      </sheetData>
      <sheetData sheetId="1">
        <row r="5">
          <cell r="B5">
            <v>21101</v>
          </cell>
        </row>
        <row r="269">
          <cell r="A269">
            <v>21101</v>
          </cell>
        </row>
        <row r="270">
          <cell r="A270">
            <v>21201</v>
          </cell>
        </row>
        <row r="271">
          <cell r="A271">
            <v>21301</v>
          </cell>
        </row>
        <row r="272">
          <cell r="A272">
            <v>21401</v>
          </cell>
        </row>
        <row r="273">
          <cell r="A273">
            <v>21501</v>
          </cell>
        </row>
        <row r="274">
          <cell r="A274">
            <v>21502</v>
          </cell>
        </row>
        <row r="275">
          <cell r="A275">
            <v>21601</v>
          </cell>
        </row>
        <row r="276">
          <cell r="A276">
            <v>21701</v>
          </cell>
        </row>
        <row r="277">
          <cell r="A277">
            <v>22101</v>
          </cell>
        </row>
        <row r="278">
          <cell r="A278">
            <v>22102</v>
          </cell>
        </row>
        <row r="279">
          <cell r="A279">
            <v>22103</v>
          </cell>
        </row>
        <row r="280">
          <cell r="A280">
            <v>22104</v>
          </cell>
        </row>
        <row r="281">
          <cell r="A281">
            <v>22105</v>
          </cell>
        </row>
        <row r="282">
          <cell r="A282">
            <v>22106</v>
          </cell>
        </row>
        <row r="283">
          <cell r="A283">
            <v>22201</v>
          </cell>
        </row>
        <row r="284">
          <cell r="A284">
            <v>22301</v>
          </cell>
        </row>
        <row r="285">
          <cell r="A285">
            <v>23101</v>
          </cell>
        </row>
        <row r="286">
          <cell r="A286">
            <v>23201</v>
          </cell>
        </row>
        <row r="287">
          <cell r="A287">
            <v>23301</v>
          </cell>
        </row>
        <row r="288">
          <cell r="A288">
            <v>23401</v>
          </cell>
        </row>
        <row r="289">
          <cell r="A289">
            <v>23501</v>
          </cell>
        </row>
        <row r="290">
          <cell r="A290">
            <v>23601</v>
          </cell>
        </row>
        <row r="291">
          <cell r="A291">
            <v>23701</v>
          </cell>
        </row>
        <row r="292">
          <cell r="A292">
            <v>23801</v>
          </cell>
        </row>
        <row r="293">
          <cell r="A293">
            <v>23901</v>
          </cell>
        </row>
        <row r="294">
          <cell r="A294">
            <v>23902</v>
          </cell>
        </row>
        <row r="295">
          <cell r="A295">
            <v>24101</v>
          </cell>
        </row>
        <row r="296">
          <cell r="A296">
            <v>24201</v>
          </cell>
        </row>
        <row r="297">
          <cell r="A297">
            <v>24301</v>
          </cell>
        </row>
        <row r="298">
          <cell r="A298">
            <v>24401</v>
          </cell>
        </row>
        <row r="299">
          <cell r="A299">
            <v>24501</v>
          </cell>
        </row>
        <row r="300">
          <cell r="A300">
            <v>24601</v>
          </cell>
        </row>
        <row r="301">
          <cell r="A301">
            <v>24701</v>
          </cell>
        </row>
        <row r="302">
          <cell r="A302">
            <v>24801</v>
          </cell>
        </row>
        <row r="303">
          <cell r="A303">
            <v>24901</v>
          </cell>
        </row>
        <row r="304">
          <cell r="A304">
            <v>25101</v>
          </cell>
        </row>
        <row r="305">
          <cell r="A305">
            <v>25201</v>
          </cell>
        </row>
        <row r="306">
          <cell r="A306">
            <v>25301</v>
          </cell>
        </row>
        <row r="307">
          <cell r="A307">
            <v>25401</v>
          </cell>
        </row>
        <row r="308">
          <cell r="A308">
            <v>25501</v>
          </cell>
        </row>
        <row r="309">
          <cell r="A309">
            <v>25901</v>
          </cell>
        </row>
        <row r="310">
          <cell r="A310">
            <v>26101</v>
          </cell>
        </row>
        <row r="311">
          <cell r="A311">
            <v>26102</v>
          </cell>
        </row>
        <row r="312">
          <cell r="A312">
            <v>26103</v>
          </cell>
        </row>
        <row r="313">
          <cell r="A313">
            <v>26104</v>
          </cell>
        </row>
        <row r="314">
          <cell r="A314">
            <v>26105</v>
          </cell>
        </row>
        <row r="315">
          <cell r="A315">
            <v>26106</v>
          </cell>
        </row>
        <row r="316">
          <cell r="A316">
            <v>26107</v>
          </cell>
        </row>
        <row r="317">
          <cell r="A317">
            <v>26108</v>
          </cell>
        </row>
        <row r="318">
          <cell r="A318">
            <v>27101</v>
          </cell>
        </row>
        <row r="319">
          <cell r="A319">
            <v>27201</v>
          </cell>
        </row>
        <row r="320">
          <cell r="A320">
            <v>27301</v>
          </cell>
        </row>
        <row r="321">
          <cell r="A321">
            <v>27401</v>
          </cell>
        </row>
        <row r="322">
          <cell r="A322">
            <v>27501</v>
          </cell>
        </row>
        <row r="323">
          <cell r="A323">
            <v>28101</v>
          </cell>
        </row>
        <row r="324">
          <cell r="A324">
            <v>28201</v>
          </cell>
        </row>
        <row r="325">
          <cell r="A325">
            <v>28301</v>
          </cell>
        </row>
        <row r="326">
          <cell r="A326">
            <v>29101</v>
          </cell>
        </row>
        <row r="327">
          <cell r="A327">
            <v>29201</v>
          </cell>
        </row>
        <row r="328">
          <cell r="A328">
            <v>29301</v>
          </cell>
        </row>
        <row r="329">
          <cell r="A329">
            <v>29401</v>
          </cell>
        </row>
        <row r="330">
          <cell r="A330">
            <v>29501</v>
          </cell>
        </row>
        <row r="331">
          <cell r="A331">
            <v>29601</v>
          </cell>
        </row>
        <row r="332">
          <cell r="A332">
            <v>29701</v>
          </cell>
        </row>
        <row r="333">
          <cell r="A333">
            <v>29801</v>
          </cell>
        </row>
        <row r="334">
          <cell r="A334">
            <v>29901</v>
          </cell>
        </row>
        <row r="335">
          <cell r="A335">
            <v>31101</v>
          </cell>
        </row>
        <row r="336">
          <cell r="A336">
            <v>31201</v>
          </cell>
        </row>
        <row r="337">
          <cell r="A337">
            <v>31301</v>
          </cell>
        </row>
        <row r="338">
          <cell r="A338">
            <v>31401</v>
          </cell>
        </row>
        <row r="339">
          <cell r="A339">
            <v>31501</v>
          </cell>
        </row>
        <row r="340">
          <cell r="A340">
            <v>31601</v>
          </cell>
        </row>
        <row r="341">
          <cell r="A341">
            <v>31602</v>
          </cell>
        </row>
        <row r="342">
          <cell r="A342">
            <v>31603</v>
          </cell>
        </row>
        <row r="343">
          <cell r="A343">
            <v>31701</v>
          </cell>
        </row>
        <row r="344">
          <cell r="A344">
            <v>31801</v>
          </cell>
        </row>
        <row r="345">
          <cell r="A345">
            <v>31802</v>
          </cell>
        </row>
        <row r="346">
          <cell r="A346">
            <v>31901</v>
          </cell>
        </row>
        <row r="347">
          <cell r="A347">
            <v>31902</v>
          </cell>
        </row>
        <row r="348">
          <cell r="A348">
            <v>31903</v>
          </cell>
        </row>
        <row r="349">
          <cell r="A349">
            <v>31904</v>
          </cell>
        </row>
        <row r="350">
          <cell r="A350">
            <v>32101</v>
          </cell>
        </row>
        <row r="351">
          <cell r="A351">
            <v>32201</v>
          </cell>
        </row>
        <row r="352">
          <cell r="A352">
            <v>32301</v>
          </cell>
        </row>
        <row r="353">
          <cell r="A353">
            <v>32302</v>
          </cell>
        </row>
        <row r="354">
          <cell r="A354">
            <v>32303</v>
          </cell>
        </row>
        <row r="355">
          <cell r="A355">
            <v>32401</v>
          </cell>
        </row>
        <row r="356">
          <cell r="A356">
            <v>32501</v>
          </cell>
        </row>
        <row r="357">
          <cell r="A357">
            <v>32502</v>
          </cell>
        </row>
        <row r="358">
          <cell r="A358">
            <v>32503</v>
          </cell>
        </row>
        <row r="359">
          <cell r="A359">
            <v>32504</v>
          </cell>
        </row>
        <row r="360">
          <cell r="A360">
            <v>32505</v>
          </cell>
        </row>
        <row r="361">
          <cell r="A361">
            <v>32601</v>
          </cell>
        </row>
        <row r="362">
          <cell r="A362">
            <v>32701</v>
          </cell>
        </row>
        <row r="363">
          <cell r="A363">
            <v>32901</v>
          </cell>
        </row>
        <row r="364">
          <cell r="A364">
            <v>32902</v>
          </cell>
        </row>
        <row r="365">
          <cell r="A365">
            <v>32903</v>
          </cell>
        </row>
        <row r="366">
          <cell r="A366">
            <v>33101</v>
          </cell>
        </row>
        <row r="367">
          <cell r="A367">
            <v>33102</v>
          </cell>
        </row>
        <row r="368">
          <cell r="A368">
            <v>33103</v>
          </cell>
        </row>
        <row r="369">
          <cell r="A369">
            <v>33104</v>
          </cell>
        </row>
        <row r="370">
          <cell r="A370">
            <v>33105</v>
          </cell>
        </row>
        <row r="371">
          <cell r="A371">
            <v>33301</v>
          </cell>
        </row>
        <row r="372">
          <cell r="A372">
            <v>33302</v>
          </cell>
        </row>
        <row r="373">
          <cell r="A373">
            <v>33303</v>
          </cell>
        </row>
        <row r="374">
          <cell r="A374">
            <v>33304</v>
          </cell>
        </row>
        <row r="375">
          <cell r="A375">
            <v>33401</v>
          </cell>
        </row>
        <row r="376">
          <cell r="A376">
            <v>33501</v>
          </cell>
        </row>
        <row r="377">
          <cell r="A377">
            <v>33601</v>
          </cell>
        </row>
        <row r="378">
          <cell r="A378">
            <v>33602</v>
          </cell>
        </row>
        <row r="379">
          <cell r="A379">
            <v>33603</v>
          </cell>
        </row>
        <row r="380">
          <cell r="A380">
            <v>33604</v>
          </cell>
        </row>
        <row r="381">
          <cell r="A381">
            <v>33605</v>
          </cell>
        </row>
        <row r="382">
          <cell r="A382">
            <v>33606</v>
          </cell>
        </row>
        <row r="383">
          <cell r="A383">
            <v>33701</v>
          </cell>
        </row>
        <row r="384">
          <cell r="A384">
            <v>33702</v>
          </cell>
        </row>
        <row r="385">
          <cell r="A385">
            <v>33801</v>
          </cell>
        </row>
        <row r="386">
          <cell r="A386">
            <v>33901</v>
          </cell>
        </row>
        <row r="387">
          <cell r="A387">
            <v>33902</v>
          </cell>
        </row>
        <row r="388">
          <cell r="A388">
            <v>33903</v>
          </cell>
        </row>
        <row r="389">
          <cell r="A389">
            <v>34101</v>
          </cell>
        </row>
        <row r="390">
          <cell r="A390">
            <v>34301</v>
          </cell>
        </row>
        <row r="391">
          <cell r="A391">
            <v>34401</v>
          </cell>
        </row>
        <row r="392">
          <cell r="A392">
            <v>34501</v>
          </cell>
        </row>
        <row r="393">
          <cell r="A393">
            <v>34601</v>
          </cell>
        </row>
        <row r="394">
          <cell r="A394">
            <v>34701</v>
          </cell>
        </row>
        <row r="395">
          <cell r="A395">
            <v>34801</v>
          </cell>
        </row>
        <row r="396">
          <cell r="A396">
            <v>35101</v>
          </cell>
        </row>
        <row r="397">
          <cell r="A397">
            <v>35102</v>
          </cell>
        </row>
        <row r="398">
          <cell r="A398">
            <v>35201</v>
          </cell>
        </row>
        <row r="399">
          <cell r="A399">
            <v>35301</v>
          </cell>
        </row>
        <row r="400">
          <cell r="A400">
            <v>35401</v>
          </cell>
        </row>
        <row r="401">
          <cell r="A401">
            <v>35501</v>
          </cell>
        </row>
        <row r="402">
          <cell r="A402">
            <v>35601</v>
          </cell>
        </row>
        <row r="403">
          <cell r="A403">
            <v>35701</v>
          </cell>
        </row>
        <row r="404">
          <cell r="A404">
            <v>35702</v>
          </cell>
        </row>
        <row r="405">
          <cell r="A405">
            <v>35801</v>
          </cell>
        </row>
        <row r="406">
          <cell r="A406">
            <v>35901</v>
          </cell>
        </row>
        <row r="407">
          <cell r="A407">
            <v>36101</v>
          </cell>
        </row>
        <row r="408">
          <cell r="A408">
            <v>36201</v>
          </cell>
        </row>
        <row r="409">
          <cell r="A409">
            <v>36901</v>
          </cell>
        </row>
        <row r="410">
          <cell r="A410">
            <v>37101</v>
          </cell>
        </row>
        <row r="411">
          <cell r="A411">
            <v>37102</v>
          </cell>
        </row>
        <row r="412">
          <cell r="A412">
            <v>37103</v>
          </cell>
        </row>
        <row r="413">
          <cell r="A413">
            <v>37104</v>
          </cell>
        </row>
        <row r="414">
          <cell r="A414">
            <v>37105</v>
          </cell>
        </row>
        <row r="415">
          <cell r="A415">
            <v>37106</v>
          </cell>
        </row>
        <row r="416">
          <cell r="A416">
            <v>37201</v>
          </cell>
        </row>
        <row r="417">
          <cell r="A417">
            <v>37202</v>
          </cell>
        </row>
        <row r="418">
          <cell r="A418">
            <v>37203</v>
          </cell>
        </row>
        <row r="419">
          <cell r="A419">
            <v>37204</v>
          </cell>
        </row>
        <row r="420">
          <cell r="A420">
            <v>37205</v>
          </cell>
        </row>
        <row r="421">
          <cell r="A421">
            <v>37206</v>
          </cell>
        </row>
        <row r="422">
          <cell r="A422">
            <v>37207</v>
          </cell>
        </row>
        <row r="423">
          <cell r="A423">
            <v>37301</v>
          </cell>
        </row>
        <row r="424">
          <cell r="A424">
            <v>37302</v>
          </cell>
        </row>
        <row r="425">
          <cell r="A425">
            <v>37303</v>
          </cell>
        </row>
        <row r="426">
          <cell r="A426">
            <v>37304</v>
          </cell>
        </row>
        <row r="427">
          <cell r="A427">
            <v>37501</v>
          </cell>
        </row>
        <row r="428">
          <cell r="A428">
            <v>37502</v>
          </cell>
        </row>
        <row r="429">
          <cell r="A429">
            <v>37503</v>
          </cell>
        </row>
        <row r="430">
          <cell r="A430">
            <v>37504</v>
          </cell>
        </row>
        <row r="431">
          <cell r="A431">
            <v>37601</v>
          </cell>
        </row>
        <row r="432">
          <cell r="A432">
            <v>37602</v>
          </cell>
        </row>
        <row r="433">
          <cell r="A433">
            <v>37701</v>
          </cell>
        </row>
        <row r="434">
          <cell r="A434">
            <v>37801</v>
          </cell>
        </row>
        <row r="435">
          <cell r="A435">
            <v>37802</v>
          </cell>
        </row>
        <row r="436">
          <cell r="A436">
            <v>37901</v>
          </cell>
        </row>
        <row r="437">
          <cell r="A437">
            <v>38101</v>
          </cell>
        </row>
        <row r="438">
          <cell r="A438">
            <v>38102</v>
          </cell>
        </row>
        <row r="439">
          <cell r="A439">
            <v>38103</v>
          </cell>
        </row>
        <row r="440">
          <cell r="A440">
            <v>38201</v>
          </cell>
        </row>
        <row r="441">
          <cell r="A441">
            <v>38301</v>
          </cell>
        </row>
        <row r="442">
          <cell r="A442">
            <v>38401</v>
          </cell>
        </row>
        <row r="443">
          <cell r="A443">
            <v>38501</v>
          </cell>
        </row>
        <row r="444">
          <cell r="A444">
            <v>39101</v>
          </cell>
        </row>
        <row r="445">
          <cell r="A445">
            <v>39201</v>
          </cell>
        </row>
        <row r="446">
          <cell r="A446">
            <v>39202</v>
          </cell>
        </row>
        <row r="447">
          <cell r="A447">
            <v>39301</v>
          </cell>
        </row>
        <row r="448">
          <cell r="A448">
            <v>39401</v>
          </cell>
        </row>
        <row r="449">
          <cell r="A449">
            <v>39402</v>
          </cell>
        </row>
        <row r="450">
          <cell r="A450">
            <v>39403</v>
          </cell>
        </row>
        <row r="451">
          <cell r="A451">
            <v>39501</v>
          </cell>
        </row>
        <row r="452">
          <cell r="A452">
            <v>39601</v>
          </cell>
        </row>
        <row r="453">
          <cell r="A453">
            <v>39602</v>
          </cell>
        </row>
        <row r="454">
          <cell r="A454">
            <v>39701</v>
          </cell>
        </row>
        <row r="455">
          <cell r="A455">
            <v>39801</v>
          </cell>
        </row>
        <row r="456">
          <cell r="A456">
            <v>39901</v>
          </cell>
        </row>
        <row r="457">
          <cell r="A457">
            <v>39902</v>
          </cell>
        </row>
        <row r="458">
          <cell r="A458">
            <v>39904</v>
          </cell>
        </row>
        <row r="459">
          <cell r="A459">
            <v>39905</v>
          </cell>
        </row>
        <row r="460">
          <cell r="A460">
            <v>39906</v>
          </cell>
        </row>
        <row r="461">
          <cell r="A461">
            <v>39907</v>
          </cell>
        </row>
        <row r="462">
          <cell r="A462">
            <v>39908</v>
          </cell>
        </row>
        <row r="463">
          <cell r="A463">
            <v>39909</v>
          </cell>
        </row>
        <row r="464">
          <cell r="A464">
            <v>39910</v>
          </cell>
        </row>
        <row r="465">
          <cell r="A465">
            <v>41501</v>
          </cell>
        </row>
        <row r="466">
          <cell r="A466">
            <v>41601</v>
          </cell>
        </row>
        <row r="467">
          <cell r="A467">
            <v>43101</v>
          </cell>
        </row>
        <row r="468">
          <cell r="A468">
            <v>43201</v>
          </cell>
        </row>
        <row r="469">
          <cell r="A469">
            <v>43301</v>
          </cell>
        </row>
        <row r="470">
          <cell r="A470">
            <v>43401</v>
          </cell>
        </row>
        <row r="471">
          <cell r="A471">
            <v>43501</v>
          </cell>
        </row>
        <row r="472">
          <cell r="A472">
            <v>43601</v>
          </cell>
        </row>
        <row r="473">
          <cell r="A473">
            <v>43701</v>
          </cell>
        </row>
        <row r="474">
          <cell r="A474">
            <v>43801</v>
          </cell>
        </row>
        <row r="475">
          <cell r="A475">
            <v>43901</v>
          </cell>
        </row>
        <row r="476">
          <cell r="A476">
            <v>43902</v>
          </cell>
        </row>
        <row r="477">
          <cell r="A477">
            <v>44101</v>
          </cell>
        </row>
        <row r="478">
          <cell r="A478">
            <v>44102</v>
          </cell>
        </row>
        <row r="479">
          <cell r="A479">
            <v>44103</v>
          </cell>
        </row>
        <row r="480">
          <cell r="A480">
            <v>44104</v>
          </cell>
        </row>
        <row r="481">
          <cell r="A481">
            <v>44105</v>
          </cell>
        </row>
        <row r="482">
          <cell r="A482">
            <v>44106</v>
          </cell>
        </row>
        <row r="483">
          <cell r="A483">
            <v>44401</v>
          </cell>
        </row>
        <row r="484">
          <cell r="A484">
            <v>44402</v>
          </cell>
        </row>
        <row r="485">
          <cell r="A485">
            <v>44801</v>
          </cell>
        </row>
        <row r="486">
          <cell r="A486">
            <v>45201</v>
          </cell>
        </row>
        <row r="487">
          <cell r="A487">
            <v>45202</v>
          </cell>
        </row>
        <row r="488">
          <cell r="A488">
            <v>45203</v>
          </cell>
        </row>
        <row r="489">
          <cell r="A489">
            <v>45901</v>
          </cell>
        </row>
        <row r="490">
          <cell r="A490">
            <v>45902</v>
          </cell>
        </row>
        <row r="491">
          <cell r="A491">
            <v>46101</v>
          </cell>
        </row>
        <row r="492">
          <cell r="A492">
            <v>46102</v>
          </cell>
        </row>
        <row r="493">
          <cell r="A493">
            <v>47101</v>
          </cell>
        </row>
        <row r="494">
          <cell r="A494">
            <v>47102</v>
          </cell>
        </row>
        <row r="495">
          <cell r="A495">
            <v>48101</v>
          </cell>
        </row>
        <row r="496">
          <cell r="A496">
            <v>48201</v>
          </cell>
        </row>
        <row r="497">
          <cell r="A497">
            <v>48301</v>
          </cell>
        </row>
        <row r="498">
          <cell r="A498">
            <v>48401</v>
          </cell>
        </row>
        <row r="499">
          <cell r="A499">
            <v>48501</v>
          </cell>
        </row>
        <row r="500">
          <cell r="A500">
            <v>49201</v>
          </cell>
        </row>
        <row r="501">
          <cell r="A501">
            <v>49202</v>
          </cell>
        </row>
        <row r="502">
          <cell r="A502">
            <v>51101</v>
          </cell>
        </row>
        <row r="503">
          <cell r="A503">
            <v>51301</v>
          </cell>
        </row>
        <row r="504">
          <cell r="A504">
            <v>51501</v>
          </cell>
        </row>
        <row r="505">
          <cell r="A505">
            <v>51901</v>
          </cell>
        </row>
        <row r="506">
          <cell r="A506">
            <v>51902</v>
          </cell>
        </row>
        <row r="507">
          <cell r="A507">
            <v>52101</v>
          </cell>
        </row>
        <row r="508">
          <cell r="A508">
            <v>52201</v>
          </cell>
        </row>
        <row r="509">
          <cell r="A509">
            <v>52301</v>
          </cell>
        </row>
        <row r="510">
          <cell r="A510">
            <v>52901</v>
          </cell>
        </row>
        <row r="511">
          <cell r="A511">
            <v>53101</v>
          </cell>
        </row>
        <row r="512">
          <cell r="A512">
            <v>53201</v>
          </cell>
        </row>
        <row r="513">
          <cell r="A513">
            <v>54101</v>
          </cell>
        </row>
        <row r="514">
          <cell r="A514">
            <v>54102</v>
          </cell>
        </row>
        <row r="515">
          <cell r="A515">
            <v>54103</v>
          </cell>
        </row>
        <row r="516">
          <cell r="A516">
            <v>54104</v>
          </cell>
        </row>
        <row r="517">
          <cell r="A517">
            <v>54105</v>
          </cell>
        </row>
        <row r="518">
          <cell r="A518">
            <v>54201</v>
          </cell>
        </row>
        <row r="519">
          <cell r="A519">
            <v>54301</v>
          </cell>
        </row>
        <row r="520">
          <cell r="A520">
            <v>54302</v>
          </cell>
        </row>
        <row r="521">
          <cell r="A521">
            <v>54303</v>
          </cell>
        </row>
        <row r="522">
          <cell r="A522">
            <v>54401</v>
          </cell>
        </row>
        <row r="523">
          <cell r="A523">
            <v>54501</v>
          </cell>
        </row>
        <row r="524">
          <cell r="A524">
            <v>54502</v>
          </cell>
        </row>
        <row r="525">
          <cell r="A525">
            <v>54503</v>
          </cell>
        </row>
        <row r="526">
          <cell r="A526">
            <v>54901</v>
          </cell>
        </row>
        <row r="527">
          <cell r="A527">
            <v>55101</v>
          </cell>
        </row>
        <row r="528">
          <cell r="A528">
            <v>55102</v>
          </cell>
        </row>
        <row r="529">
          <cell r="A529">
            <v>56101</v>
          </cell>
        </row>
        <row r="530">
          <cell r="A530">
            <v>56201</v>
          </cell>
        </row>
        <row r="531">
          <cell r="A531">
            <v>56301</v>
          </cell>
        </row>
        <row r="532">
          <cell r="A532">
            <v>56501</v>
          </cell>
        </row>
        <row r="533">
          <cell r="A533">
            <v>56601</v>
          </cell>
        </row>
        <row r="534">
          <cell r="A534">
            <v>56701</v>
          </cell>
        </row>
        <row r="535">
          <cell r="A535">
            <v>56901</v>
          </cell>
        </row>
        <row r="536">
          <cell r="A536">
            <v>56902</v>
          </cell>
        </row>
        <row r="537">
          <cell r="A537">
            <v>57101</v>
          </cell>
        </row>
        <row r="538">
          <cell r="A538">
            <v>57601</v>
          </cell>
        </row>
        <row r="539">
          <cell r="A539">
            <v>57701</v>
          </cell>
        </row>
        <row r="540">
          <cell r="A540">
            <v>58101</v>
          </cell>
        </row>
        <row r="541">
          <cell r="A541">
            <v>58301</v>
          </cell>
        </row>
        <row r="542">
          <cell r="A542">
            <v>58901</v>
          </cell>
        </row>
        <row r="543">
          <cell r="A543">
            <v>58902</v>
          </cell>
        </row>
        <row r="544">
          <cell r="A544">
            <v>58903</v>
          </cell>
        </row>
        <row r="545">
          <cell r="A545">
            <v>58904</v>
          </cell>
        </row>
        <row r="546">
          <cell r="A546">
            <v>59101</v>
          </cell>
        </row>
        <row r="547">
          <cell r="A547">
            <v>62101</v>
          </cell>
        </row>
        <row r="548">
          <cell r="A548">
            <v>62102</v>
          </cell>
        </row>
        <row r="549">
          <cell r="A549">
            <v>62201</v>
          </cell>
        </row>
        <row r="550">
          <cell r="A550">
            <v>62202</v>
          </cell>
        </row>
        <row r="551">
          <cell r="A551">
            <v>62301</v>
          </cell>
        </row>
        <row r="552">
          <cell r="A552">
            <v>62302</v>
          </cell>
        </row>
        <row r="553">
          <cell r="A553">
            <v>62401</v>
          </cell>
        </row>
        <row r="554">
          <cell r="A554">
            <v>62402</v>
          </cell>
        </row>
        <row r="555">
          <cell r="A555">
            <v>62403</v>
          </cell>
        </row>
        <row r="556">
          <cell r="A556">
            <v>62501</v>
          </cell>
        </row>
        <row r="557">
          <cell r="A557">
            <v>62502</v>
          </cell>
        </row>
        <row r="558">
          <cell r="A558">
            <v>62601</v>
          </cell>
        </row>
        <row r="559">
          <cell r="A559">
            <v>62602</v>
          </cell>
        </row>
        <row r="560">
          <cell r="A560">
            <v>62701</v>
          </cell>
        </row>
        <row r="561">
          <cell r="A561">
            <v>62901</v>
          </cell>
        </row>
        <row r="562">
          <cell r="A562">
            <v>62902</v>
          </cell>
        </row>
        <row r="563">
          <cell r="A563">
            <v>62903</v>
          </cell>
        </row>
        <row r="564">
          <cell r="A564">
            <v>62904</v>
          </cell>
        </row>
        <row r="565">
          <cell r="A565">
            <v>62905</v>
          </cell>
        </row>
        <row r="604">
          <cell r="C604" t="str">
            <v>UR 321 Delegación Estatal en Aguascalientes</v>
          </cell>
        </row>
        <row r="605">
          <cell r="C605" t="str">
            <v>UR 322 Delegación Estatal en Baja California</v>
          </cell>
        </row>
        <row r="606">
          <cell r="C606" t="str">
            <v>UR 323 Delegación Estatal en Baja California Sur</v>
          </cell>
        </row>
        <row r="607">
          <cell r="C607" t="str">
            <v>UR 324 Delegación Estatal en Campeche</v>
          </cell>
        </row>
        <row r="608">
          <cell r="C608" t="str">
            <v>UR 325 Delegación Estatal en Coahuila</v>
          </cell>
        </row>
        <row r="609">
          <cell r="C609" t="str">
            <v>UR 326 Delegación Estatal en Colima</v>
          </cell>
        </row>
        <row r="610">
          <cell r="C610" t="str">
            <v>UR 327 Delegación Estatal en Chiapas</v>
          </cell>
        </row>
        <row r="611">
          <cell r="C611" t="str">
            <v>UR 328 Delegación Estatal en Chihuahua</v>
          </cell>
        </row>
        <row r="612">
          <cell r="C612" t="str">
            <v>UR 329 Delegación Estatal en el Distrito Federal</v>
          </cell>
        </row>
        <row r="613">
          <cell r="C613" t="str">
            <v>UR 330 Delegación Estatal en Durango</v>
          </cell>
        </row>
        <row r="614">
          <cell r="C614" t="str">
            <v>UR 331 Delegación Estatal en Guanajuato</v>
          </cell>
        </row>
        <row r="615">
          <cell r="C615" t="str">
            <v>UR 332 Delegación Estatal en Guerrero</v>
          </cell>
        </row>
        <row r="616">
          <cell r="C616" t="str">
            <v>UR 333 Delegación Estatal en Hidalgo</v>
          </cell>
        </row>
        <row r="617">
          <cell r="C617" t="str">
            <v>UR 334 Delegación Estatal en Jalisco</v>
          </cell>
        </row>
        <row r="618">
          <cell r="C618" t="str">
            <v>UR 335 Delegación Estatal en México</v>
          </cell>
        </row>
        <row r="619">
          <cell r="C619" t="str">
            <v>UR 336 Delegación Estatal en Michoacán</v>
          </cell>
        </row>
        <row r="620">
          <cell r="C620" t="str">
            <v>UR 337 Delegación Estatal en Morelos</v>
          </cell>
        </row>
        <row r="621">
          <cell r="C621" t="str">
            <v>UR 338 Delegación Estatal en Nayarit</v>
          </cell>
        </row>
        <row r="622">
          <cell r="C622" t="str">
            <v>UR 339 Delegación Estatal en Nuevo León</v>
          </cell>
        </row>
        <row r="623">
          <cell r="C623" t="str">
            <v>UR 340 Delegación Estatal en Oaxaca</v>
          </cell>
        </row>
        <row r="624">
          <cell r="C624" t="str">
            <v>UR 341 Delegación Estatal en Puebla</v>
          </cell>
        </row>
        <row r="625">
          <cell r="C625" t="str">
            <v>UR 342 Delegación Estatal en Querétaro</v>
          </cell>
        </row>
        <row r="626">
          <cell r="C626" t="str">
            <v>UR 343 Delegación Estatal en Quintana Roo</v>
          </cell>
        </row>
        <row r="627">
          <cell r="C627" t="str">
            <v>UR 344 Delegación Estatal en San Luis Potosí</v>
          </cell>
        </row>
        <row r="628">
          <cell r="C628" t="str">
            <v>UR 345 Delegación Estatal en Sinaloa</v>
          </cell>
        </row>
        <row r="629">
          <cell r="C629" t="str">
            <v>UR 346 Delegación Estatal en Sonora</v>
          </cell>
        </row>
        <row r="630">
          <cell r="C630" t="str">
            <v>UR 347 Delegación Estatal en Tabasco</v>
          </cell>
        </row>
        <row r="631">
          <cell r="C631" t="str">
            <v>UR 348 Delegación Estatal en Tamaulipas</v>
          </cell>
        </row>
        <row r="632">
          <cell r="C632" t="str">
            <v>UR 349 Delegación Estatal en Tlaxcala</v>
          </cell>
        </row>
        <row r="633">
          <cell r="C633" t="str">
            <v>UR 350 Delegación Estatal en Veracruz</v>
          </cell>
          <cell r="O633" t="str">
            <v>SI</v>
          </cell>
        </row>
        <row r="634">
          <cell r="C634" t="str">
            <v>UR 351 Delegación Estatal en Yucatán</v>
          </cell>
          <cell r="O634" t="str">
            <v>NO</v>
          </cell>
        </row>
        <row r="635">
          <cell r="C635" t="str">
            <v>UR 352 Delegación Estatal en Zacatecas</v>
          </cell>
        </row>
        <row r="904">
          <cell r="C904" t="str">
            <v>ADJUDICADO</v>
          </cell>
        </row>
        <row r="905">
          <cell r="C905" t="str">
            <v>EN LA DIAM</v>
          </cell>
        </row>
        <row r="906">
          <cell r="C906" t="str">
            <v>AUN NO SE GESTIONA ANTE LA DGRMSG</v>
          </cell>
        </row>
        <row r="907">
          <cell r="C907" t="str">
            <v>SE ENCUENTRA EN TRAMITE DE TIC</v>
          </cell>
        </row>
        <row r="908">
          <cell r="C908" t="str">
            <v>OTRO (ESPECIFICAR EN LAS OBSERVACIONES)</v>
          </cell>
        </row>
        <row r="912">
          <cell r="C912" t="str">
            <v>LICITACIÓN PÚBLICA</v>
          </cell>
        </row>
        <row r="913">
          <cell r="C913" t="str">
            <v>INVITACIÓN A CUANTO MENOS TRES PERSONAS</v>
          </cell>
        </row>
        <row r="914">
          <cell r="C914" t="str">
            <v>ADJUDICACIÓN DIRECTA</v>
          </cell>
        </row>
      </sheetData>
      <sheetData sheetId="2" refreshError="1"/>
      <sheetData sheetId="3" refreshError="1"/>
      <sheetData sheetId="4">
        <row r="16">
          <cell r="M16">
            <v>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icionMotivos"/>
      <sheetName val="Ingresos Presup"/>
      <sheetName val="Gasto Neto Total"/>
      <sheetName val="GtoProgPodInvSoc"/>
      <sheetName val="Clas_Fun"/>
      <sheetName val="Administrativa3"/>
      <sheetName val="Administrativa2 (2)"/>
      <sheetName val="ClasFun"/>
      <sheetName val="Administrativa (2)"/>
      <sheetName val="Clasificación Econo (2)"/>
      <sheetName val="Inver Impul"/>
      <sheetName val="Comp Sec Ener"/>
      <sheetName val="Inver Impul (2)"/>
      <sheetName val="Comp Sec Ener (2)"/>
      <sheetName val="Gasto Federalizado2"/>
      <sheetName val="Gasto Federalizado4"/>
      <sheetName val="Gasto Federalizado3"/>
      <sheetName val="Costo Finan"/>
      <sheetName val="RFSP"/>
      <sheetName val="Prog Sep Vol"/>
      <sheetName val="Ramos Autónomos"/>
      <sheetName val="OyE"/>
      <sheetName val="Sector público"/>
      <sheetName val="Ind Educ"/>
      <sheetName val="Ind Sal"/>
      <sheetName val="Prog viv"/>
      <sheetName val="Cien y Tec"/>
      <sheetName val="Py Carr 2004"/>
      <sheetName val="Py Carr desp 2004"/>
      <sheetName val="Servs Agua"/>
      <sheetName val="Capac"/>
      <sheetName val="Prog Suj Reg Op"/>
      <sheetName val="Aho y Aus"/>
      <sheetName val="Ramos Autónomos (2)"/>
      <sheetName val="OyE (2)"/>
      <sheetName val="Sector público (2)"/>
      <sheetName val="Ind Educ (2)"/>
      <sheetName val="Ind Sal (2)"/>
      <sheetName val="Prog viv (2)"/>
      <sheetName val="Cien y Tec (2)"/>
      <sheetName val="Py Carr 2004 (2)"/>
      <sheetName val="Py Carr desp 2004 (2)"/>
      <sheetName val="Servs Agua (2)"/>
      <sheetName val="Capac (2)"/>
      <sheetName val="ProgReg (2)"/>
      <sheetName val="Des_Fun (2)"/>
      <sheetName val="Res_Adm (2)"/>
      <sheetName val="Res_Eco (2)"/>
      <sheetName val="RProgFin"/>
      <sheetName val="Res_Eco_Finan"/>
      <sheetName val="Des_Fun Oy E"/>
      <sheetName val="Res_Eco_ECPD (2)"/>
      <sheetName val="Gto_PrgEsp (2)"/>
      <sheetName val="ProgReg"/>
      <sheetName val="Res_Adm"/>
      <sheetName val="Res_Eco"/>
      <sheetName val="Des_Fun"/>
      <sheetName val="Res_Eco_ECPD"/>
      <sheetName val="Gto_PrgEsp"/>
      <sheetName val="Finanzas Púb"/>
      <sheetName val="Déficit"/>
      <sheetName val="Fuente"/>
      <sheetName val="GtoNet"/>
      <sheetName val="Compos_Gto_Prog"/>
      <sheetName val="Administrativa"/>
      <sheetName val="Admin Prueba"/>
      <sheetName val="Cons Inv Soc"/>
      <sheetName val="Estructura"/>
      <sheetName val="Pie_Clas_Fun"/>
      <sheetName val="Gto_Ent_Fed"/>
      <sheetName val="GtoOrdGob"/>
      <sheetName val="Gasto Federalizado"/>
      <sheetName val="Comp.Presup"/>
      <sheetName val="Comp.Presup (2)"/>
      <sheetName val="Prom PEMEX-CFE-IMSS"/>
      <sheetName val="Adm-Chavez"/>
      <sheetName val="Econ-Chavez"/>
      <sheetName val="Fun-Chavez"/>
      <sheetName val="Fun_A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198">
          <cell r="A198">
            <v>41501</v>
          </cell>
        </row>
        <row r="199">
          <cell r="A199">
            <v>41601</v>
          </cell>
        </row>
        <row r="200">
          <cell r="A200">
            <v>43101</v>
          </cell>
        </row>
        <row r="201">
          <cell r="A201">
            <v>43201</v>
          </cell>
        </row>
        <row r="202">
          <cell r="A202">
            <v>43301</v>
          </cell>
        </row>
        <row r="203">
          <cell r="A203">
            <v>43401</v>
          </cell>
        </row>
        <row r="204">
          <cell r="A204">
            <v>43501</v>
          </cell>
        </row>
        <row r="205">
          <cell r="A205">
            <v>43601</v>
          </cell>
        </row>
        <row r="206">
          <cell r="A206">
            <v>43701</v>
          </cell>
        </row>
        <row r="207">
          <cell r="A207">
            <v>43801</v>
          </cell>
        </row>
        <row r="208">
          <cell r="A208">
            <v>43901</v>
          </cell>
        </row>
        <row r="209">
          <cell r="A209">
            <v>43902</v>
          </cell>
        </row>
        <row r="210">
          <cell r="A210">
            <v>44101</v>
          </cell>
        </row>
        <row r="211">
          <cell r="A211">
            <v>44102</v>
          </cell>
        </row>
        <row r="212">
          <cell r="A212">
            <v>44103</v>
          </cell>
        </row>
        <row r="213">
          <cell r="A213">
            <v>44104</v>
          </cell>
        </row>
        <row r="214">
          <cell r="A214">
            <v>44105</v>
          </cell>
        </row>
        <row r="215">
          <cell r="A215">
            <v>44106</v>
          </cell>
        </row>
        <row r="216">
          <cell r="A216">
            <v>44401</v>
          </cell>
        </row>
        <row r="217">
          <cell r="A217">
            <v>44402</v>
          </cell>
        </row>
        <row r="218">
          <cell r="A218">
            <v>44801</v>
          </cell>
        </row>
        <row r="219">
          <cell r="A219">
            <v>45201</v>
          </cell>
        </row>
        <row r="220">
          <cell r="A220">
            <v>45202</v>
          </cell>
        </row>
        <row r="221">
          <cell r="A221">
            <v>45203</v>
          </cell>
        </row>
        <row r="222">
          <cell r="A222">
            <v>45901</v>
          </cell>
        </row>
        <row r="223">
          <cell r="A223">
            <v>45902</v>
          </cell>
        </row>
        <row r="224">
          <cell r="A224">
            <v>46101</v>
          </cell>
        </row>
        <row r="225">
          <cell r="A225">
            <v>46102</v>
          </cell>
        </row>
        <row r="226">
          <cell r="A226">
            <v>47101</v>
          </cell>
        </row>
        <row r="227">
          <cell r="A227">
            <v>47102</v>
          </cell>
        </row>
        <row r="228">
          <cell r="A228">
            <v>48101</v>
          </cell>
        </row>
        <row r="229">
          <cell r="A229">
            <v>48201</v>
          </cell>
        </row>
        <row r="230">
          <cell r="A230">
            <v>48301</v>
          </cell>
        </row>
        <row r="231">
          <cell r="A231">
            <v>48401</v>
          </cell>
        </row>
        <row r="232">
          <cell r="A232">
            <v>48501</v>
          </cell>
        </row>
        <row r="233">
          <cell r="A233">
            <v>49201</v>
          </cell>
        </row>
        <row r="234">
          <cell r="A234">
            <v>49202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incipal"/>
      <sheetName val="Contenido"/>
      <sheetName val="Resumen General"/>
      <sheetName val="Formato _1"/>
      <sheetName val="Hoja1"/>
      <sheetName val="Formato_2.1"/>
      <sheetName val="Formato_2.2"/>
      <sheetName val="Formato_3"/>
      <sheetName val="Formato_4"/>
      <sheetName val="Formato_5"/>
      <sheetName val="Formato_6.2"/>
      <sheetName val="Formato_6.3"/>
      <sheetName val="Formato_6.4"/>
      <sheetName val="Formato_7"/>
      <sheetName val="CT 2018 UR 812 120418"/>
    </sheetNames>
    <sheetDataSet>
      <sheetData sheetId="0">
        <row r="34">
          <cell r="N34" t="str">
            <v>Beatriz González González</v>
          </cell>
        </row>
      </sheetData>
      <sheetData sheetId="1"/>
      <sheetData sheetId="2"/>
      <sheetData sheetId="3">
        <row r="8">
          <cell r="E8" t="str">
            <v>UR 812 Dirección General de Recursos Materiales y Servicios Generales</v>
          </cell>
        </row>
      </sheetData>
      <sheetData sheetId="4">
        <row r="5">
          <cell r="B5">
            <v>21101</v>
          </cell>
        </row>
        <row r="269">
          <cell r="B269">
            <v>21101</v>
          </cell>
        </row>
        <row r="270">
          <cell r="B270">
            <v>21201</v>
          </cell>
        </row>
        <row r="271">
          <cell r="B271">
            <v>21301</v>
          </cell>
        </row>
        <row r="272">
          <cell r="B272">
            <v>21401</v>
          </cell>
        </row>
        <row r="273">
          <cell r="B273">
            <v>21501</v>
          </cell>
        </row>
        <row r="274">
          <cell r="B274">
            <v>21502</v>
          </cell>
        </row>
        <row r="275">
          <cell r="B275">
            <v>21601</v>
          </cell>
        </row>
        <row r="276">
          <cell r="B276">
            <v>21701</v>
          </cell>
        </row>
        <row r="277">
          <cell r="B277">
            <v>22101</v>
          </cell>
        </row>
        <row r="278">
          <cell r="B278">
            <v>22102</v>
          </cell>
        </row>
        <row r="279">
          <cell r="B279">
            <v>22103</v>
          </cell>
        </row>
        <row r="280">
          <cell r="B280">
            <v>22104</v>
          </cell>
        </row>
        <row r="281">
          <cell r="B281">
            <v>22105</v>
          </cell>
        </row>
        <row r="282">
          <cell r="B282">
            <v>22106</v>
          </cell>
        </row>
        <row r="283">
          <cell r="B283">
            <v>22201</v>
          </cell>
        </row>
        <row r="284">
          <cell r="B284">
            <v>22301</v>
          </cell>
        </row>
        <row r="285">
          <cell r="B285">
            <v>23101</v>
          </cell>
        </row>
        <row r="286">
          <cell r="B286">
            <v>23201</v>
          </cell>
        </row>
        <row r="287">
          <cell r="B287">
            <v>23301</v>
          </cell>
        </row>
        <row r="288">
          <cell r="B288">
            <v>23401</v>
          </cell>
        </row>
        <row r="289">
          <cell r="B289">
            <v>23501</v>
          </cell>
        </row>
        <row r="290">
          <cell r="B290">
            <v>23601</v>
          </cell>
        </row>
        <row r="291">
          <cell r="B291">
            <v>23701</v>
          </cell>
        </row>
        <row r="292">
          <cell r="B292">
            <v>23801</v>
          </cell>
        </row>
        <row r="293">
          <cell r="B293">
            <v>23901</v>
          </cell>
        </row>
        <row r="294">
          <cell r="B294">
            <v>23902</v>
          </cell>
        </row>
        <row r="295">
          <cell r="B295">
            <v>24101</v>
          </cell>
        </row>
        <row r="296">
          <cell r="B296">
            <v>24201</v>
          </cell>
        </row>
        <row r="297">
          <cell r="B297">
            <v>24301</v>
          </cell>
        </row>
        <row r="298">
          <cell r="B298">
            <v>24401</v>
          </cell>
        </row>
        <row r="299">
          <cell r="B299">
            <v>24501</v>
          </cell>
        </row>
        <row r="300">
          <cell r="B300">
            <v>24601</v>
          </cell>
        </row>
        <row r="301">
          <cell r="B301">
            <v>24701</v>
          </cell>
        </row>
        <row r="302">
          <cell r="B302">
            <v>24801</v>
          </cell>
        </row>
        <row r="303">
          <cell r="B303">
            <v>24901</v>
          </cell>
        </row>
        <row r="304">
          <cell r="B304">
            <v>25101</v>
          </cell>
        </row>
        <row r="305">
          <cell r="B305">
            <v>25201</v>
          </cell>
        </row>
        <row r="306">
          <cell r="B306">
            <v>25301</v>
          </cell>
        </row>
        <row r="307">
          <cell r="B307">
            <v>25401</v>
          </cell>
        </row>
        <row r="308">
          <cell r="B308">
            <v>25501</v>
          </cell>
        </row>
        <row r="309">
          <cell r="B309">
            <v>25901</v>
          </cell>
        </row>
        <row r="310">
          <cell r="B310">
            <v>26101</v>
          </cell>
        </row>
        <row r="311">
          <cell r="B311">
            <v>26102</v>
          </cell>
        </row>
        <row r="312">
          <cell r="B312">
            <v>26103</v>
          </cell>
        </row>
        <row r="313">
          <cell r="B313">
            <v>26104</v>
          </cell>
        </row>
        <row r="314">
          <cell r="B314">
            <v>26105</v>
          </cell>
        </row>
        <row r="315">
          <cell r="B315">
            <v>26106</v>
          </cell>
        </row>
        <row r="316">
          <cell r="B316">
            <v>26107</v>
          </cell>
        </row>
        <row r="317">
          <cell r="B317">
            <v>26108</v>
          </cell>
        </row>
        <row r="318">
          <cell r="B318">
            <v>27101</v>
          </cell>
        </row>
        <row r="319">
          <cell r="B319">
            <v>27201</v>
          </cell>
        </row>
        <row r="320">
          <cell r="B320">
            <v>27301</v>
          </cell>
        </row>
        <row r="321">
          <cell r="B321">
            <v>27401</v>
          </cell>
        </row>
        <row r="322">
          <cell r="B322">
            <v>27501</v>
          </cell>
        </row>
        <row r="323">
          <cell r="B323">
            <v>28101</v>
          </cell>
        </row>
        <row r="324">
          <cell r="B324">
            <v>28201</v>
          </cell>
        </row>
        <row r="325">
          <cell r="B325">
            <v>28301</v>
          </cell>
        </row>
        <row r="326">
          <cell r="B326">
            <v>29101</v>
          </cell>
        </row>
        <row r="327">
          <cell r="B327">
            <v>29201</v>
          </cell>
        </row>
        <row r="328">
          <cell r="B328">
            <v>29301</v>
          </cell>
        </row>
        <row r="329">
          <cell r="B329">
            <v>29401</v>
          </cell>
        </row>
        <row r="330">
          <cell r="B330">
            <v>29501</v>
          </cell>
        </row>
        <row r="331">
          <cell r="B331">
            <v>29601</v>
          </cell>
        </row>
        <row r="332">
          <cell r="B332">
            <v>29701</v>
          </cell>
        </row>
        <row r="333">
          <cell r="B333">
            <v>29801</v>
          </cell>
        </row>
        <row r="334">
          <cell r="B334">
            <v>29901</v>
          </cell>
        </row>
        <row r="335">
          <cell r="B335">
            <v>31101</v>
          </cell>
        </row>
        <row r="336">
          <cell r="B336">
            <v>31201</v>
          </cell>
        </row>
        <row r="337">
          <cell r="B337">
            <v>31301</v>
          </cell>
        </row>
        <row r="338">
          <cell r="B338">
            <v>31401</v>
          </cell>
        </row>
        <row r="339">
          <cell r="B339">
            <v>31501</v>
          </cell>
        </row>
        <row r="340">
          <cell r="B340">
            <v>31601</v>
          </cell>
        </row>
        <row r="341">
          <cell r="B341">
            <v>31602</v>
          </cell>
        </row>
        <row r="342">
          <cell r="B342">
            <v>31603</v>
          </cell>
        </row>
        <row r="343">
          <cell r="B343">
            <v>31701</v>
          </cell>
        </row>
        <row r="344">
          <cell r="B344">
            <v>31801</v>
          </cell>
        </row>
        <row r="345">
          <cell r="B345">
            <v>31802</v>
          </cell>
        </row>
        <row r="346">
          <cell r="B346">
            <v>31901</v>
          </cell>
        </row>
        <row r="347">
          <cell r="B347">
            <v>31902</v>
          </cell>
        </row>
        <row r="348">
          <cell r="B348">
            <v>31903</v>
          </cell>
        </row>
        <row r="349">
          <cell r="B349">
            <v>31904</v>
          </cell>
        </row>
        <row r="350">
          <cell r="B350">
            <v>32101</v>
          </cell>
        </row>
        <row r="351">
          <cell r="B351">
            <v>32201</v>
          </cell>
        </row>
        <row r="352">
          <cell r="B352">
            <v>32301</v>
          </cell>
        </row>
        <row r="353">
          <cell r="B353">
            <v>32302</v>
          </cell>
        </row>
        <row r="354">
          <cell r="B354">
            <v>32303</v>
          </cell>
        </row>
        <row r="355">
          <cell r="B355">
            <v>32401</v>
          </cell>
        </row>
        <row r="356">
          <cell r="B356">
            <v>32501</v>
          </cell>
        </row>
        <row r="357">
          <cell r="B357">
            <v>32502</v>
          </cell>
        </row>
        <row r="358">
          <cell r="B358">
            <v>32503</v>
          </cell>
        </row>
        <row r="359">
          <cell r="B359">
            <v>32504</v>
          </cell>
        </row>
        <row r="360">
          <cell r="B360">
            <v>32505</v>
          </cell>
        </row>
        <row r="361">
          <cell r="B361">
            <v>32601</v>
          </cell>
        </row>
        <row r="362">
          <cell r="B362">
            <v>32701</v>
          </cell>
        </row>
        <row r="363">
          <cell r="B363">
            <v>32901</v>
          </cell>
        </row>
        <row r="364">
          <cell r="B364">
            <v>32902</v>
          </cell>
        </row>
        <row r="365">
          <cell r="B365">
            <v>32903</v>
          </cell>
        </row>
        <row r="366">
          <cell r="B366">
            <v>33101</v>
          </cell>
        </row>
        <row r="367">
          <cell r="B367">
            <v>33102</v>
          </cell>
        </row>
        <row r="368">
          <cell r="B368">
            <v>33103</v>
          </cell>
        </row>
        <row r="369">
          <cell r="B369">
            <v>33104</v>
          </cell>
        </row>
        <row r="370">
          <cell r="B370">
            <v>33105</v>
          </cell>
        </row>
        <row r="371">
          <cell r="B371">
            <v>33301</v>
          </cell>
        </row>
        <row r="372">
          <cell r="B372">
            <v>33302</v>
          </cell>
        </row>
        <row r="373">
          <cell r="B373">
            <v>33303</v>
          </cell>
        </row>
        <row r="374">
          <cell r="B374">
            <v>33304</v>
          </cell>
        </row>
        <row r="375">
          <cell r="B375">
            <v>33401</v>
          </cell>
        </row>
        <row r="376">
          <cell r="B376">
            <v>33501</v>
          </cell>
        </row>
        <row r="377">
          <cell r="B377">
            <v>33601</v>
          </cell>
        </row>
        <row r="378">
          <cell r="B378">
            <v>33602</v>
          </cell>
        </row>
        <row r="379">
          <cell r="B379">
            <v>33603</v>
          </cell>
        </row>
        <row r="380">
          <cell r="B380">
            <v>33604</v>
          </cell>
        </row>
        <row r="381">
          <cell r="B381">
            <v>33605</v>
          </cell>
        </row>
        <row r="382">
          <cell r="B382">
            <v>33606</v>
          </cell>
        </row>
        <row r="383">
          <cell r="B383">
            <v>33701</v>
          </cell>
        </row>
        <row r="384">
          <cell r="B384">
            <v>33702</v>
          </cell>
        </row>
        <row r="385">
          <cell r="B385">
            <v>33801</v>
          </cell>
        </row>
        <row r="386">
          <cell r="B386">
            <v>33901</v>
          </cell>
        </row>
        <row r="387">
          <cell r="B387">
            <v>33902</v>
          </cell>
        </row>
        <row r="388">
          <cell r="B388">
            <v>33903</v>
          </cell>
        </row>
        <row r="389">
          <cell r="B389">
            <v>34101</v>
          </cell>
        </row>
        <row r="390">
          <cell r="B390">
            <v>34301</v>
          </cell>
        </row>
        <row r="391">
          <cell r="B391">
            <v>34401</v>
          </cell>
        </row>
        <row r="392">
          <cell r="B392">
            <v>34501</v>
          </cell>
        </row>
        <row r="393">
          <cell r="B393">
            <v>34601</v>
          </cell>
        </row>
        <row r="394">
          <cell r="B394">
            <v>34701</v>
          </cell>
        </row>
        <row r="395">
          <cell r="B395">
            <v>34801</v>
          </cell>
        </row>
        <row r="396">
          <cell r="B396">
            <v>35101</v>
          </cell>
        </row>
        <row r="397">
          <cell r="B397">
            <v>35102</v>
          </cell>
        </row>
        <row r="398">
          <cell r="B398">
            <v>35201</v>
          </cell>
        </row>
        <row r="399">
          <cell r="B399">
            <v>35301</v>
          </cell>
        </row>
        <row r="400">
          <cell r="B400">
            <v>35401</v>
          </cell>
        </row>
        <row r="401">
          <cell r="B401">
            <v>35501</v>
          </cell>
        </row>
        <row r="402">
          <cell r="B402">
            <v>35601</v>
          </cell>
        </row>
        <row r="403">
          <cell r="B403">
            <v>35701</v>
          </cell>
        </row>
        <row r="404">
          <cell r="B404">
            <v>35702</v>
          </cell>
        </row>
        <row r="405">
          <cell r="B405">
            <v>35801</v>
          </cell>
        </row>
        <row r="406">
          <cell r="B406">
            <v>35901</v>
          </cell>
        </row>
        <row r="407">
          <cell r="B407">
            <v>36101</v>
          </cell>
        </row>
        <row r="408">
          <cell r="B408">
            <v>36201</v>
          </cell>
        </row>
        <row r="409">
          <cell r="B409">
            <v>36901</v>
          </cell>
        </row>
        <row r="410">
          <cell r="B410">
            <v>37101</v>
          </cell>
        </row>
        <row r="411">
          <cell r="B411">
            <v>37102</v>
          </cell>
        </row>
        <row r="412">
          <cell r="B412">
            <v>37103</v>
          </cell>
        </row>
        <row r="413">
          <cell r="B413">
            <v>37104</v>
          </cell>
        </row>
        <row r="414">
          <cell r="B414">
            <v>37105</v>
          </cell>
        </row>
        <row r="415">
          <cell r="B415">
            <v>37106</v>
          </cell>
        </row>
        <row r="416">
          <cell r="B416">
            <v>37201</v>
          </cell>
        </row>
        <row r="417">
          <cell r="B417">
            <v>37202</v>
          </cell>
        </row>
        <row r="418">
          <cell r="B418">
            <v>37203</v>
          </cell>
        </row>
        <row r="419">
          <cell r="B419">
            <v>37204</v>
          </cell>
        </row>
        <row r="420">
          <cell r="B420">
            <v>37205</v>
          </cell>
        </row>
        <row r="421">
          <cell r="B421">
            <v>37206</v>
          </cell>
        </row>
        <row r="422">
          <cell r="B422">
            <v>37207</v>
          </cell>
        </row>
        <row r="423">
          <cell r="B423">
            <v>37301</v>
          </cell>
        </row>
        <row r="424">
          <cell r="B424">
            <v>37302</v>
          </cell>
        </row>
        <row r="425">
          <cell r="B425">
            <v>37303</v>
          </cell>
        </row>
        <row r="426">
          <cell r="B426">
            <v>37304</v>
          </cell>
        </row>
        <row r="427">
          <cell r="B427">
            <v>37501</v>
          </cell>
        </row>
        <row r="428">
          <cell r="B428">
            <v>37502</v>
          </cell>
        </row>
        <row r="429">
          <cell r="B429">
            <v>37503</v>
          </cell>
        </row>
        <row r="430">
          <cell r="B430">
            <v>37504</v>
          </cell>
        </row>
        <row r="431">
          <cell r="B431">
            <v>37601</v>
          </cell>
        </row>
        <row r="432">
          <cell r="B432">
            <v>37602</v>
          </cell>
        </row>
        <row r="433">
          <cell r="B433">
            <v>37701</v>
          </cell>
        </row>
        <row r="434">
          <cell r="B434">
            <v>37801</v>
          </cell>
        </row>
        <row r="435">
          <cell r="B435">
            <v>37802</v>
          </cell>
        </row>
        <row r="436">
          <cell r="B436">
            <v>37901</v>
          </cell>
        </row>
        <row r="437">
          <cell r="B437">
            <v>38101</v>
          </cell>
        </row>
        <row r="438">
          <cell r="B438">
            <v>38102</v>
          </cell>
        </row>
        <row r="439">
          <cell r="B439">
            <v>38103</v>
          </cell>
        </row>
        <row r="440">
          <cell r="B440">
            <v>38201</v>
          </cell>
        </row>
        <row r="441">
          <cell r="B441">
            <v>38301</v>
          </cell>
        </row>
        <row r="442">
          <cell r="B442">
            <v>38401</v>
          </cell>
        </row>
        <row r="443">
          <cell r="B443">
            <v>38501</v>
          </cell>
        </row>
        <row r="444">
          <cell r="B444">
            <v>39101</v>
          </cell>
        </row>
        <row r="445">
          <cell r="B445">
            <v>39201</v>
          </cell>
        </row>
        <row r="446">
          <cell r="B446">
            <v>39202</v>
          </cell>
        </row>
        <row r="447">
          <cell r="B447">
            <v>39301</v>
          </cell>
        </row>
        <row r="448">
          <cell r="B448">
            <v>39401</v>
          </cell>
        </row>
        <row r="449">
          <cell r="B449">
            <v>39402</v>
          </cell>
        </row>
        <row r="450">
          <cell r="B450">
            <v>39403</v>
          </cell>
        </row>
        <row r="451">
          <cell r="B451">
            <v>39501</v>
          </cell>
        </row>
        <row r="452">
          <cell r="B452">
            <v>39601</v>
          </cell>
        </row>
        <row r="453">
          <cell r="B453">
            <v>39602</v>
          </cell>
        </row>
        <row r="454">
          <cell r="B454">
            <v>39701</v>
          </cell>
        </row>
        <row r="455">
          <cell r="B455">
            <v>39801</v>
          </cell>
        </row>
        <row r="456">
          <cell r="B456">
            <v>39901</v>
          </cell>
        </row>
        <row r="457">
          <cell r="B457">
            <v>39902</v>
          </cell>
        </row>
        <row r="458">
          <cell r="B458">
            <v>39904</v>
          </cell>
        </row>
        <row r="459">
          <cell r="B459">
            <v>39905</v>
          </cell>
        </row>
        <row r="460">
          <cell r="B460">
            <v>39906</v>
          </cell>
        </row>
        <row r="461">
          <cell r="B461">
            <v>39907</v>
          </cell>
        </row>
        <row r="462">
          <cell r="B462">
            <v>39908</v>
          </cell>
        </row>
        <row r="463">
          <cell r="B463">
            <v>39909</v>
          </cell>
        </row>
        <row r="464">
          <cell r="B464">
            <v>39910</v>
          </cell>
        </row>
        <row r="465">
          <cell r="B465">
            <v>41501</v>
          </cell>
        </row>
        <row r="466">
          <cell r="B466">
            <v>41601</v>
          </cell>
        </row>
        <row r="467">
          <cell r="B467">
            <v>43101</v>
          </cell>
        </row>
        <row r="468">
          <cell r="B468">
            <v>43201</v>
          </cell>
        </row>
        <row r="469">
          <cell r="B469">
            <v>43301</v>
          </cell>
        </row>
        <row r="470">
          <cell r="B470">
            <v>43401</v>
          </cell>
        </row>
        <row r="471">
          <cell r="B471">
            <v>43501</v>
          </cell>
        </row>
        <row r="472">
          <cell r="B472">
            <v>43601</v>
          </cell>
        </row>
        <row r="473">
          <cell r="B473">
            <v>43701</v>
          </cell>
        </row>
        <row r="474">
          <cell r="B474">
            <v>43801</v>
          </cell>
        </row>
        <row r="475">
          <cell r="B475">
            <v>43901</v>
          </cell>
        </row>
        <row r="476">
          <cell r="B476">
            <v>43902</v>
          </cell>
        </row>
        <row r="477">
          <cell r="B477">
            <v>44101</v>
          </cell>
        </row>
        <row r="478">
          <cell r="B478">
            <v>44102</v>
          </cell>
        </row>
        <row r="479">
          <cell r="B479">
            <v>44103</v>
          </cell>
        </row>
        <row r="480">
          <cell r="B480">
            <v>44104</v>
          </cell>
        </row>
        <row r="481">
          <cell r="B481">
            <v>44105</v>
          </cell>
        </row>
        <row r="482">
          <cell r="B482">
            <v>44106</v>
          </cell>
        </row>
        <row r="483">
          <cell r="B483">
            <v>44401</v>
          </cell>
        </row>
        <row r="484">
          <cell r="B484">
            <v>44402</v>
          </cell>
        </row>
        <row r="485">
          <cell r="B485">
            <v>44801</v>
          </cell>
        </row>
        <row r="486">
          <cell r="B486">
            <v>45201</v>
          </cell>
        </row>
        <row r="487">
          <cell r="B487">
            <v>45202</v>
          </cell>
        </row>
        <row r="488">
          <cell r="B488">
            <v>45203</v>
          </cell>
        </row>
        <row r="489">
          <cell r="B489">
            <v>45901</v>
          </cell>
        </row>
        <row r="490">
          <cell r="B490">
            <v>45902</v>
          </cell>
        </row>
        <row r="491">
          <cell r="B491">
            <v>46101</v>
          </cell>
        </row>
        <row r="492">
          <cell r="B492">
            <v>46102</v>
          </cell>
        </row>
        <row r="493">
          <cell r="B493">
            <v>47101</v>
          </cell>
        </row>
        <row r="494">
          <cell r="B494">
            <v>47102</v>
          </cell>
        </row>
        <row r="495">
          <cell r="B495">
            <v>48101</v>
          </cell>
        </row>
        <row r="496">
          <cell r="B496">
            <v>48201</v>
          </cell>
        </row>
        <row r="497">
          <cell r="B497">
            <v>48301</v>
          </cell>
        </row>
        <row r="498">
          <cell r="B498">
            <v>48401</v>
          </cell>
        </row>
        <row r="499">
          <cell r="B499">
            <v>48501</v>
          </cell>
        </row>
        <row r="500">
          <cell r="B500">
            <v>49201</v>
          </cell>
        </row>
        <row r="501">
          <cell r="B501">
            <v>49202</v>
          </cell>
        </row>
        <row r="502">
          <cell r="B502">
            <v>51101</v>
          </cell>
        </row>
        <row r="503">
          <cell r="B503">
            <v>51301</v>
          </cell>
        </row>
        <row r="504">
          <cell r="B504">
            <v>51501</v>
          </cell>
        </row>
        <row r="505">
          <cell r="B505">
            <v>51901</v>
          </cell>
        </row>
        <row r="506">
          <cell r="B506">
            <v>51902</v>
          </cell>
        </row>
        <row r="507">
          <cell r="B507">
            <v>52101</v>
          </cell>
        </row>
        <row r="508">
          <cell r="B508">
            <v>52201</v>
          </cell>
        </row>
        <row r="509">
          <cell r="B509">
            <v>52301</v>
          </cell>
        </row>
        <row r="510">
          <cell r="B510">
            <v>52901</v>
          </cell>
        </row>
        <row r="511">
          <cell r="B511">
            <v>53101</v>
          </cell>
        </row>
        <row r="512">
          <cell r="B512">
            <v>53201</v>
          </cell>
        </row>
        <row r="513">
          <cell r="B513">
            <v>54101</v>
          </cell>
        </row>
        <row r="514">
          <cell r="B514">
            <v>54102</v>
          </cell>
        </row>
        <row r="515">
          <cell r="B515">
            <v>54103</v>
          </cell>
        </row>
        <row r="516">
          <cell r="B516">
            <v>54104</v>
          </cell>
        </row>
        <row r="517">
          <cell r="B517">
            <v>54105</v>
          </cell>
        </row>
        <row r="518">
          <cell r="B518">
            <v>54201</v>
          </cell>
        </row>
        <row r="519">
          <cell r="B519">
            <v>54301</v>
          </cell>
        </row>
        <row r="520">
          <cell r="B520">
            <v>54302</v>
          </cell>
        </row>
        <row r="521">
          <cell r="B521">
            <v>54303</v>
          </cell>
        </row>
        <row r="522">
          <cell r="B522">
            <v>54401</v>
          </cell>
        </row>
        <row r="523">
          <cell r="B523">
            <v>54501</v>
          </cell>
        </row>
        <row r="524">
          <cell r="B524">
            <v>54502</v>
          </cell>
        </row>
        <row r="525">
          <cell r="B525">
            <v>54503</v>
          </cell>
        </row>
        <row r="526">
          <cell r="B526">
            <v>54901</v>
          </cell>
        </row>
        <row r="527">
          <cell r="B527">
            <v>55101</v>
          </cell>
        </row>
        <row r="528">
          <cell r="B528">
            <v>55102</v>
          </cell>
        </row>
        <row r="529">
          <cell r="B529">
            <v>56101</v>
          </cell>
        </row>
        <row r="530">
          <cell r="B530">
            <v>56201</v>
          </cell>
        </row>
        <row r="531">
          <cell r="B531">
            <v>56301</v>
          </cell>
        </row>
        <row r="532">
          <cell r="B532">
            <v>56501</v>
          </cell>
        </row>
        <row r="533">
          <cell r="B533">
            <v>56601</v>
          </cell>
        </row>
        <row r="534">
          <cell r="B534">
            <v>56701</v>
          </cell>
        </row>
        <row r="535">
          <cell r="B535">
            <v>56901</v>
          </cell>
        </row>
        <row r="536">
          <cell r="B536">
            <v>56902</v>
          </cell>
        </row>
        <row r="537">
          <cell r="B537">
            <v>57101</v>
          </cell>
        </row>
        <row r="538">
          <cell r="B538">
            <v>57601</v>
          </cell>
        </row>
        <row r="539">
          <cell r="B539">
            <v>57701</v>
          </cell>
        </row>
        <row r="540">
          <cell r="B540">
            <v>58101</v>
          </cell>
        </row>
        <row r="541">
          <cell r="B541">
            <v>58301</v>
          </cell>
        </row>
        <row r="542">
          <cell r="B542">
            <v>58901</v>
          </cell>
        </row>
        <row r="543">
          <cell r="B543">
            <v>58902</v>
          </cell>
        </row>
        <row r="544">
          <cell r="B544">
            <v>58903</v>
          </cell>
        </row>
        <row r="545">
          <cell r="B545">
            <v>58904</v>
          </cell>
        </row>
        <row r="546">
          <cell r="B546">
            <v>59101</v>
          </cell>
        </row>
        <row r="547">
          <cell r="B547">
            <v>62101</v>
          </cell>
        </row>
        <row r="548">
          <cell r="B548">
            <v>62102</v>
          </cell>
        </row>
        <row r="549">
          <cell r="B549">
            <v>62201</v>
          </cell>
        </row>
        <row r="550">
          <cell r="B550">
            <v>62202</v>
          </cell>
        </row>
        <row r="551">
          <cell r="B551">
            <v>62301</v>
          </cell>
        </row>
        <row r="552">
          <cell r="B552">
            <v>62302</v>
          </cell>
        </row>
        <row r="553">
          <cell r="B553">
            <v>62401</v>
          </cell>
        </row>
        <row r="554">
          <cell r="B554">
            <v>62402</v>
          </cell>
        </row>
        <row r="555">
          <cell r="B555">
            <v>62403</v>
          </cell>
        </row>
        <row r="556">
          <cell r="B556">
            <v>62501</v>
          </cell>
        </row>
        <row r="557">
          <cell r="B557">
            <v>62502</v>
          </cell>
        </row>
        <row r="558">
          <cell r="B558">
            <v>62601</v>
          </cell>
        </row>
        <row r="559">
          <cell r="B559">
            <v>62602</v>
          </cell>
        </row>
        <row r="560">
          <cell r="B560">
            <v>62701</v>
          </cell>
        </row>
        <row r="561">
          <cell r="B561">
            <v>62901</v>
          </cell>
        </row>
        <row r="562">
          <cell r="B562">
            <v>62902</v>
          </cell>
        </row>
        <row r="563">
          <cell r="B563">
            <v>62903</v>
          </cell>
        </row>
        <row r="564">
          <cell r="B564">
            <v>62904</v>
          </cell>
        </row>
        <row r="565">
          <cell r="B565">
            <v>62905</v>
          </cell>
        </row>
        <row r="569">
          <cell r="B569">
            <v>100</v>
          </cell>
          <cell r="C569" t="str">
            <v>UR 100 Procuraduría General de la República</v>
          </cell>
          <cell r="D569" t="str">
            <v>Procuraduría General de la República</v>
          </cell>
          <cell r="E569">
            <v>9</v>
          </cell>
          <cell r="F569" t="str">
            <v>Sector Central</v>
          </cell>
          <cell r="G569">
            <v>100</v>
          </cell>
          <cell r="H569" t="str">
            <v>Procuraduría General de la República</v>
          </cell>
        </row>
        <row r="570">
          <cell r="B570">
            <v>101</v>
          </cell>
          <cell r="C570" t="str">
            <v>UR 101 Unidad Especializada en Análisis Financiero</v>
          </cell>
          <cell r="D570" t="str">
            <v>Unidad Especializada en Análisis Financiero</v>
          </cell>
          <cell r="E570">
            <v>9</v>
          </cell>
          <cell r="F570" t="str">
            <v>Sector Central</v>
          </cell>
          <cell r="G570">
            <v>100</v>
          </cell>
          <cell r="H570" t="str">
            <v>Procuraduría General de la República</v>
          </cell>
        </row>
        <row r="571">
          <cell r="B571">
            <v>103</v>
          </cell>
          <cell r="C571" t="str">
            <v>UR 103 Unidad para la Implementación del Sistema Procesal Penal Acusatorio en la Procuraduría General de la República</v>
          </cell>
          <cell r="D571" t="str">
            <v>Unidad para la Implementación del Sistema Procesal Penal Acusatorio en la Procuraduría General de la República</v>
          </cell>
          <cell r="E571">
            <v>9</v>
          </cell>
          <cell r="F571" t="str">
            <v>Sector Central</v>
          </cell>
          <cell r="G571">
            <v>100</v>
          </cell>
          <cell r="H571" t="str">
            <v>Procuraduría General de la República</v>
          </cell>
        </row>
        <row r="572">
          <cell r="B572">
            <v>110</v>
          </cell>
          <cell r="C572" t="str">
            <v>UR 110 Dirección General de Comunicación Social</v>
          </cell>
          <cell r="D572" t="str">
            <v>Dirección General de Comunicación Social</v>
          </cell>
          <cell r="E572">
            <v>9</v>
          </cell>
          <cell r="F572" t="str">
            <v>Sector Central</v>
          </cell>
          <cell r="G572">
            <v>110</v>
          </cell>
          <cell r="H572" t="str">
            <v>Dirección General de Comunicación Social</v>
          </cell>
        </row>
        <row r="573">
          <cell r="B573">
            <v>112</v>
          </cell>
          <cell r="C573" t="str">
            <v>UR 112 Órgano Interno de Control</v>
          </cell>
          <cell r="D573" t="str">
            <v>Órgano Interno de Control</v>
          </cell>
          <cell r="E573">
            <v>9</v>
          </cell>
          <cell r="F573" t="str">
            <v>Sector Central</v>
          </cell>
          <cell r="G573">
            <v>112</v>
          </cell>
          <cell r="H573" t="str">
            <v>Órgano Interno de Control</v>
          </cell>
        </row>
        <row r="574">
          <cell r="B574">
            <v>120</v>
          </cell>
          <cell r="C574" t="str">
            <v>UR 120 Policía Federal Ministerial</v>
          </cell>
          <cell r="D574" t="str">
            <v>Policía Federal Ministerial</v>
          </cell>
          <cell r="E574">
            <v>9</v>
          </cell>
          <cell r="F574" t="str">
            <v>Sector Central</v>
          </cell>
          <cell r="G574" t="str">
            <v>E00</v>
          </cell>
          <cell r="H574" t="str">
            <v>Agencia de Investigación Criminal</v>
          </cell>
        </row>
        <row r="575">
          <cell r="B575">
            <v>121</v>
          </cell>
          <cell r="C575" t="str">
            <v>UR 121 Dirección General de Mandamientos Ministeriales y Judiciales</v>
          </cell>
          <cell r="D575" t="str">
            <v>Dirección General de Mandamientos Ministeriales y Judiciales</v>
          </cell>
          <cell r="E575">
            <v>9</v>
          </cell>
          <cell r="F575" t="str">
            <v>Sector Central</v>
          </cell>
          <cell r="G575" t="str">
            <v>E00</v>
          </cell>
          <cell r="H575" t="str">
            <v>Agencia de Investigación Criminal</v>
          </cell>
        </row>
        <row r="576">
          <cell r="B576">
            <v>122</v>
          </cell>
          <cell r="C576" t="str">
            <v>UR 122 Dirección General de Servicios Especiales de Seguridad y de Protección a Personas</v>
          </cell>
          <cell r="D576" t="str">
            <v>Dirección General de Servicios Especiales de Seguridad y de Protección a Personas</v>
          </cell>
          <cell r="E576">
            <v>9</v>
          </cell>
          <cell r="F576" t="str">
            <v>Sector Central</v>
          </cell>
          <cell r="G576" t="str">
            <v>E00</v>
          </cell>
          <cell r="H576" t="str">
            <v>Agencia de Investigación Criminal</v>
          </cell>
        </row>
        <row r="577">
          <cell r="B577">
            <v>123</v>
          </cell>
          <cell r="C577" t="str">
            <v>UR 123 Dirección General del Centro de Comunicaciones</v>
          </cell>
          <cell r="D577" t="str">
            <v>Dirección General del Centro de Comunicaciones</v>
          </cell>
          <cell r="E577">
            <v>9</v>
          </cell>
          <cell r="F577" t="str">
            <v>Sector Central</v>
          </cell>
          <cell r="G577" t="str">
            <v>E00</v>
          </cell>
          <cell r="H577" t="str">
            <v>Agencia de Investigación Criminal</v>
          </cell>
        </row>
        <row r="578">
          <cell r="B578">
            <v>124</v>
          </cell>
          <cell r="C578" t="str">
            <v>UR 124 Dirección General de Apoyo Técnico y Logístico</v>
          </cell>
          <cell r="D578" t="str">
            <v>Dirección General de Apoyo Técnico y Logístico</v>
          </cell>
          <cell r="E578">
            <v>9</v>
          </cell>
          <cell r="F578" t="str">
            <v>Sector Central</v>
          </cell>
          <cell r="G578" t="str">
            <v>E00</v>
          </cell>
          <cell r="H578" t="str">
            <v>Agencia de Investigación Criminal</v>
          </cell>
        </row>
        <row r="579">
          <cell r="B579">
            <v>125</v>
          </cell>
          <cell r="C579" t="str">
            <v>UR 125 Dirección General de Investigación Policial en Apoyo a Mandamientos</v>
          </cell>
          <cell r="D579" t="str">
            <v>Dirección General de Investigación Policial en Apoyo a Mandamientos</v>
          </cell>
          <cell r="E579">
            <v>9</v>
          </cell>
          <cell r="F579" t="str">
            <v>Sector Central</v>
          </cell>
          <cell r="G579" t="str">
            <v>E00</v>
          </cell>
          <cell r="H579" t="str">
            <v>Agencia de Investigación Criminal</v>
          </cell>
        </row>
        <row r="580">
          <cell r="B580">
            <v>129</v>
          </cell>
          <cell r="C580" t="str">
            <v>UR 129 Dirección General de Asuntos Policiales Internacionales e INTERPOL</v>
          </cell>
          <cell r="D580" t="str">
            <v>Dirección General de Asuntos Policiales Internacionales e INTERPOL</v>
          </cell>
          <cell r="E580">
            <v>9</v>
          </cell>
          <cell r="F580" t="str">
            <v>Sector Central</v>
          </cell>
          <cell r="G580" t="str">
            <v>E00</v>
          </cell>
          <cell r="H580" t="str">
            <v>Agencia de Investigación Criminal</v>
          </cell>
        </row>
        <row r="581">
          <cell r="B581">
            <v>130</v>
          </cell>
          <cell r="C581" t="str">
            <v>UR 130 Coordinación de Planeación, Desarrollo e Innovación Institucional</v>
          </cell>
          <cell r="D581" t="str">
            <v>Coordinación de Planeación, Desarrollo e Innovación Institucional</v>
          </cell>
          <cell r="E581">
            <v>9</v>
          </cell>
          <cell r="F581" t="str">
            <v>Sector Central</v>
          </cell>
          <cell r="G581">
            <v>130</v>
          </cell>
          <cell r="H581" t="str">
            <v>Coordinación de Planeación, Desarrollo e Innovación Institucional</v>
          </cell>
        </row>
        <row r="582">
          <cell r="B582">
            <v>131</v>
          </cell>
          <cell r="C582" t="str">
            <v>UR 131 Dirección General de Planeación y Proyectos Estratégicos</v>
          </cell>
          <cell r="D582" t="str">
            <v>Dirección General de Planeación y Proyectos Estratégicos</v>
          </cell>
          <cell r="E582">
            <v>9</v>
          </cell>
          <cell r="F582" t="str">
            <v>Sector Central</v>
          </cell>
          <cell r="G582">
            <v>130</v>
          </cell>
          <cell r="H582" t="str">
            <v>Coordinación de Planeación, Desarrollo e Innovación Institucional</v>
          </cell>
        </row>
        <row r="583">
          <cell r="B583">
            <v>132</v>
          </cell>
          <cell r="C583" t="str">
            <v>UR 132 Dirección General de Políticas Públicas, Vinculación y Coordinación Interinstitucional</v>
          </cell>
          <cell r="D583" t="str">
            <v>Dirección General de Políticas Públicas, Vinculación y Coordinación Interinstitucional</v>
          </cell>
          <cell r="E583">
            <v>9</v>
          </cell>
          <cell r="F583" t="str">
            <v>Sector Central</v>
          </cell>
          <cell r="G583">
            <v>130</v>
          </cell>
          <cell r="H583" t="str">
            <v>Coordinación de Planeación, Desarrollo e Innovación Institucional</v>
          </cell>
        </row>
        <row r="584">
          <cell r="B584">
            <v>133</v>
          </cell>
          <cell r="C584" t="str">
            <v>UR 133 Dirección General de Formación Profesional</v>
          </cell>
          <cell r="D584" t="str">
            <v>Dirección General de Formación Profesional</v>
          </cell>
          <cell r="E584">
            <v>9</v>
          </cell>
          <cell r="F584" t="str">
            <v>Sector Central</v>
          </cell>
          <cell r="G584">
            <v>130</v>
          </cell>
          <cell r="H584" t="str">
            <v>Coordinación de Planeación, Desarrollo e Innovación Institucional</v>
          </cell>
        </row>
        <row r="585">
          <cell r="B585">
            <v>134</v>
          </cell>
          <cell r="C585" t="str">
            <v>UR 134 Dirección General del Servicio de Carrera</v>
          </cell>
          <cell r="D585" t="str">
            <v>Dirección General del Servicio de Carrera</v>
          </cell>
          <cell r="E585">
            <v>9</v>
          </cell>
          <cell r="F585" t="str">
            <v>Sector Central</v>
          </cell>
          <cell r="G585">
            <v>130</v>
          </cell>
          <cell r="H585" t="str">
            <v>Coordinación de Planeación, Desarrollo e Innovación Institucional</v>
          </cell>
        </row>
        <row r="586">
          <cell r="B586">
            <v>140</v>
          </cell>
          <cell r="C586" t="str">
            <v>UR 140 Coordinación General de Servicios Periciales</v>
          </cell>
          <cell r="D586" t="str">
            <v>Coordinación General de Servicios Periciales</v>
          </cell>
          <cell r="E586">
            <v>9</v>
          </cell>
          <cell r="F586" t="str">
            <v>Sector Central</v>
          </cell>
          <cell r="G586" t="str">
            <v>E00</v>
          </cell>
          <cell r="H586" t="str">
            <v>Agencia de Investigación Criminal</v>
          </cell>
        </row>
        <row r="587">
          <cell r="B587">
            <v>141</v>
          </cell>
          <cell r="C587" t="str">
            <v>UR 141 Dirección General de Especialidades Periciales Documentales</v>
          </cell>
          <cell r="D587" t="str">
            <v>Dirección General de Especialidades Periciales Documentales</v>
          </cell>
          <cell r="E587">
            <v>9</v>
          </cell>
          <cell r="F587" t="str">
            <v>Sector Central</v>
          </cell>
          <cell r="G587" t="str">
            <v>E00</v>
          </cell>
          <cell r="H587" t="str">
            <v>Agencia de Investigación Criminal</v>
          </cell>
        </row>
        <row r="588">
          <cell r="B588">
            <v>142</v>
          </cell>
          <cell r="C588" t="str">
            <v>UR 142 Dirección General de Especialidades Médico Forenses</v>
          </cell>
          <cell r="D588" t="str">
            <v>Dirección General de Especialidades Médico Forenses</v>
          </cell>
          <cell r="E588">
            <v>9</v>
          </cell>
          <cell r="F588" t="str">
            <v>Sector Central</v>
          </cell>
          <cell r="G588" t="str">
            <v>E00</v>
          </cell>
          <cell r="H588" t="str">
            <v>Agencia de Investigación Criminal</v>
          </cell>
        </row>
        <row r="589">
          <cell r="B589">
            <v>143</v>
          </cell>
          <cell r="C589" t="str">
            <v>UR 143 Dirección General de Ingenierías Forenses</v>
          </cell>
          <cell r="D589" t="str">
            <v>Dirección General de Ingenierías Forenses</v>
          </cell>
          <cell r="E589">
            <v>9</v>
          </cell>
          <cell r="F589" t="str">
            <v>Sector Central</v>
          </cell>
          <cell r="G589" t="str">
            <v>E00</v>
          </cell>
          <cell r="H589" t="str">
            <v>Agencia de Investigación Criminal</v>
          </cell>
        </row>
        <row r="590">
          <cell r="B590">
            <v>144</v>
          </cell>
          <cell r="C590" t="str">
            <v>UR 144 Dirección General de Laboratorios Criminalísticos</v>
          </cell>
          <cell r="D590" t="str">
            <v>Dirección General de Laboratorios Criminalísticos</v>
          </cell>
          <cell r="E590">
            <v>9</v>
          </cell>
          <cell r="F590" t="str">
            <v>Sector Central</v>
          </cell>
          <cell r="G590" t="str">
            <v>E00</v>
          </cell>
          <cell r="H590" t="str">
            <v>Agencia de Investigación Criminal</v>
          </cell>
        </row>
        <row r="591">
          <cell r="B591">
            <v>200</v>
          </cell>
          <cell r="C591" t="str">
            <v>UR 200 Subprocuraduría Jurídica y de Asuntos Internacionales</v>
          </cell>
          <cell r="D591" t="str">
            <v>Subprocuraduría Jurídica y de Asuntos Internacionales</v>
          </cell>
          <cell r="E591">
            <v>9</v>
          </cell>
          <cell r="F591" t="str">
            <v>Sector Central</v>
          </cell>
          <cell r="G591">
            <v>200</v>
          </cell>
          <cell r="H591" t="str">
            <v>Subprocuraduría Jurídica y de Asuntos Internacionales</v>
          </cell>
        </row>
        <row r="592">
          <cell r="B592">
            <v>210</v>
          </cell>
          <cell r="C592" t="str">
            <v>UR 210 Dirección General de Asuntos Jurídicos</v>
          </cell>
          <cell r="D592" t="str">
            <v>Dirección General de Asuntos Jurídicos</v>
          </cell>
          <cell r="E592">
            <v>9</v>
          </cell>
          <cell r="F592" t="str">
            <v>Sector Central</v>
          </cell>
          <cell r="G592">
            <v>200</v>
          </cell>
          <cell r="H592" t="str">
            <v>Subprocuraduría Jurídica y de Asuntos Internacionales</v>
          </cell>
        </row>
        <row r="593">
          <cell r="B593">
            <v>211</v>
          </cell>
          <cell r="C593" t="str">
            <v>UR 211 Dirección General de Constitucionalidad</v>
          </cell>
          <cell r="D593" t="str">
            <v>Dirección General de Constitucionalidad</v>
          </cell>
          <cell r="E593">
            <v>9</v>
          </cell>
          <cell r="F593" t="str">
            <v>Sector Central</v>
          </cell>
          <cell r="G593">
            <v>200</v>
          </cell>
          <cell r="H593" t="str">
            <v>Subprocuraduría Jurídica y de Asuntos Internacionales</v>
          </cell>
        </row>
        <row r="594">
          <cell r="B594">
            <v>212</v>
          </cell>
          <cell r="C594" t="str">
            <v>UR 212 Dirección General de Análisis Legislativo y Normatividad</v>
          </cell>
          <cell r="D594" t="str">
            <v>Dirección General de Análisis Legislativo y Normatividad</v>
          </cell>
          <cell r="E594">
            <v>9</v>
          </cell>
          <cell r="F594" t="str">
            <v>Sector Central</v>
          </cell>
          <cell r="G594">
            <v>200</v>
          </cell>
          <cell r="H594" t="str">
            <v>Subprocuraduría Jurídica y de Asuntos Internacionales</v>
          </cell>
        </row>
        <row r="595">
          <cell r="B595">
            <v>213</v>
          </cell>
          <cell r="C595" t="str">
            <v>UR 213 Dirección General de Procedimientos Internacionales</v>
          </cell>
          <cell r="D595" t="str">
            <v>Dirección General de Procedimientos Internacionales</v>
          </cell>
          <cell r="E595">
            <v>9</v>
          </cell>
          <cell r="F595" t="str">
            <v>Sector Central</v>
          </cell>
          <cell r="G595">
            <v>200</v>
          </cell>
          <cell r="H595" t="str">
            <v>Subprocuraduría Jurídica y de Asuntos Internacionales</v>
          </cell>
        </row>
        <row r="596">
          <cell r="B596">
            <v>214</v>
          </cell>
          <cell r="C596" t="str">
            <v>UR 214 Dirección General de Cooperación Internacional</v>
          </cell>
          <cell r="D596" t="str">
            <v>Dirección General de Cooperación Internacional</v>
          </cell>
          <cell r="E596">
            <v>9</v>
          </cell>
          <cell r="F596" t="str">
            <v>Sector Central</v>
          </cell>
          <cell r="G596">
            <v>200</v>
          </cell>
          <cell r="H596" t="str">
            <v>Subprocuraduría Jurídica y de Asuntos Internacionales</v>
          </cell>
        </row>
        <row r="597">
          <cell r="B597">
            <v>216</v>
          </cell>
          <cell r="C597" t="str">
            <v>UR 216 Coordinación de Asuntos Internacionales y Agregadurías</v>
          </cell>
          <cell r="D597" t="str">
            <v>Coordinación de Asuntos Internacionales y Agregadurías</v>
          </cell>
          <cell r="E597">
            <v>9</v>
          </cell>
          <cell r="F597" t="str">
            <v>Sector Central</v>
          </cell>
          <cell r="G597">
            <v>200</v>
          </cell>
          <cell r="H597" t="str">
            <v>Subprocuraduría Jurídica y de Asuntos Internacionales</v>
          </cell>
        </row>
        <row r="598">
          <cell r="B598">
            <v>217</v>
          </cell>
          <cell r="C598" t="str">
            <v>UR 217 Agregadurías Legales, Regionales y Oficinas de Enlace</v>
          </cell>
          <cell r="D598" t="str">
            <v>Agregadurías Legales, Regionales y Oficinas de Enlace</v>
          </cell>
          <cell r="E598">
            <v>9</v>
          </cell>
          <cell r="F598" t="str">
            <v>Sector Central</v>
          </cell>
          <cell r="G598">
            <v>200</v>
          </cell>
          <cell r="H598" t="str">
            <v>Subprocuraduría Jurídica y de Asuntos Internacionales</v>
          </cell>
        </row>
        <row r="599">
          <cell r="B599">
            <v>300</v>
          </cell>
          <cell r="C599" t="str">
            <v>UR 300 Subprocuraduría de Control Regional, Procedimientos Penales y Amparo</v>
          </cell>
          <cell r="D599" t="str">
            <v>Subprocuraduría de Control Regional, Procedimientos Penales y Amparo</v>
          </cell>
          <cell r="E599">
            <v>9</v>
          </cell>
          <cell r="F599" t="str">
            <v>Sector Central</v>
          </cell>
          <cell r="G599">
            <v>300</v>
          </cell>
          <cell r="H599" t="str">
            <v>Subprocuraduría de Control Regional, Procedimientos Penales y Amparo</v>
          </cell>
        </row>
        <row r="600">
          <cell r="B600">
            <v>310</v>
          </cell>
          <cell r="C600" t="str">
            <v>UR 310 Dirección General de Control de Averiguaciones Previas</v>
          </cell>
          <cell r="D600" t="str">
            <v>Dirección General de Control de Averiguaciones Previas</v>
          </cell>
          <cell r="E600">
            <v>9</v>
          </cell>
          <cell r="F600" t="str">
            <v>Sector Central</v>
          </cell>
          <cell r="G600">
            <v>300</v>
          </cell>
          <cell r="H600" t="str">
            <v>Subprocuraduría de Control Regional, Procedimientos Penales y Amparo</v>
          </cell>
        </row>
        <row r="601">
          <cell r="B601">
            <v>311</v>
          </cell>
          <cell r="C601" t="str">
            <v>UR 311 Dirección General de Control de Procesos Penales Federales</v>
          </cell>
          <cell r="D601" t="str">
            <v>Dirección General de Control de Procesos Penales Federales</v>
          </cell>
          <cell r="E601">
            <v>9</v>
          </cell>
          <cell r="F601" t="str">
            <v>Sector Central</v>
          </cell>
          <cell r="G601">
            <v>300</v>
          </cell>
          <cell r="H601" t="str">
            <v>Subprocuraduría de Control Regional, Procedimientos Penales y Amparo</v>
          </cell>
        </row>
        <row r="602">
          <cell r="B602">
            <v>312</v>
          </cell>
          <cell r="C602" t="str">
            <v>UR 312 Dirección General de Control de Juicios de Amparo</v>
          </cell>
          <cell r="D602" t="str">
            <v>Dirección General de Control de Juicios de Amparo</v>
          </cell>
          <cell r="E602">
            <v>9</v>
          </cell>
          <cell r="F602" t="str">
            <v>Sector Central</v>
          </cell>
          <cell r="G602">
            <v>300</v>
          </cell>
          <cell r="H602" t="str">
            <v>Subprocuraduría de Control Regional, Procedimientos Penales y Amparo</v>
          </cell>
        </row>
        <row r="603">
          <cell r="B603">
            <v>313</v>
          </cell>
          <cell r="C603" t="str">
            <v>UR 313 Coordinación de Supervisión y Control Regional</v>
          </cell>
          <cell r="D603" t="str">
            <v>Coordinación de Supervisión y Control Regional</v>
          </cell>
          <cell r="E603">
            <v>9</v>
          </cell>
          <cell r="F603" t="str">
            <v>Sector Central</v>
          </cell>
          <cell r="G603">
            <v>300</v>
          </cell>
          <cell r="H603" t="str">
            <v>Subprocuraduría de Control Regional, Procedimientos Penales y Amparo</v>
          </cell>
        </row>
        <row r="604">
          <cell r="B604">
            <v>321</v>
          </cell>
          <cell r="C604" t="str">
            <v>UR 321 Delegación Estatal en Aguascalientes</v>
          </cell>
          <cell r="D604" t="str">
            <v>Delegación Estatal en Aguascalientes</v>
          </cell>
          <cell r="E604">
            <v>9</v>
          </cell>
          <cell r="F604" t="str">
            <v>Delegaciones</v>
          </cell>
          <cell r="G604">
            <v>300</v>
          </cell>
          <cell r="H604" t="str">
            <v>Delegaciones Estatales</v>
          </cell>
        </row>
        <row r="605">
          <cell r="B605">
            <v>322</v>
          </cell>
          <cell r="C605" t="str">
            <v>UR 322 Delegación Estatal en Baja California</v>
          </cell>
          <cell r="D605" t="str">
            <v>Delegación Estatal en Baja California</v>
          </cell>
          <cell r="E605">
            <v>1</v>
          </cell>
          <cell r="F605" t="str">
            <v>Delegaciones</v>
          </cell>
          <cell r="G605">
            <v>300</v>
          </cell>
          <cell r="H605" t="str">
            <v>Delegaciones Estatales</v>
          </cell>
        </row>
        <row r="606">
          <cell r="B606">
            <v>323</v>
          </cell>
          <cell r="C606" t="str">
            <v>UR 323 Delegación Estatal en Baja California Sur</v>
          </cell>
          <cell r="D606" t="str">
            <v>Delegación Estatal en Baja California Sur</v>
          </cell>
          <cell r="E606">
            <v>2</v>
          </cell>
          <cell r="F606" t="str">
            <v>Delegaciones</v>
          </cell>
          <cell r="G606">
            <v>300</v>
          </cell>
          <cell r="H606" t="str">
            <v>Delegaciones Estatales</v>
          </cell>
        </row>
        <row r="607">
          <cell r="B607">
            <v>324</v>
          </cell>
          <cell r="C607" t="str">
            <v>UR 324 Delegación Estatal en Campeche</v>
          </cell>
          <cell r="D607" t="str">
            <v>Delegación Estatal en Campeche</v>
          </cell>
          <cell r="E607">
            <v>3</v>
          </cell>
          <cell r="F607" t="str">
            <v>Delegaciones</v>
          </cell>
          <cell r="G607">
            <v>300</v>
          </cell>
          <cell r="H607" t="str">
            <v>Delegaciones Estatales</v>
          </cell>
        </row>
        <row r="608">
          <cell r="B608">
            <v>325</v>
          </cell>
          <cell r="C608" t="str">
            <v>UR 325 Delegación Estatal en Coahuila</v>
          </cell>
          <cell r="D608" t="str">
            <v>Delegación Estatal en Coahuila</v>
          </cell>
          <cell r="E608">
            <v>4</v>
          </cell>
          <cell r="F608" t="str">
            <v>Delegaciones</v>
          </cell>
          <cell r="G608">
            <v>300</v>
          </cell>
          <cell r="H608" t="str">
            <v>Delegaciones Estatales</v>
          </cell>
        </row>
        <row r="609">
          <cell r="B609">
            <v>326</v>
          </cell>
          <cell r="C609" t="str">
            <v>UR 326 Delegación Estatal en Colima</v>
          </cell>
          <cell r="D609" t="str">
            <v>Delegación Estatal en Colima</v>
          </cell>
          <cell r="E609">
            <v>5</v>
          </cell>
          <cell r="F609" t="str">
            <v>Delegaciones</v>
          </cell>
          <cell r="G609">
            <v>300</v>
          </cell>
          <cell r="H609" t="str">
            <v>Delegaciones Estatales</v>
          </cell>
        </row>
        <row r="610">
          <cell r="B610">
            <v>327</v>
          </cell>
          <cell r="C610" t="str">
            <v>UR 327 Delegación Estatal en Chiapas</v>
          </cell>
          <cell r="D610" t="str">
            <v>Delegación Estatal en Chiapas</v>
          </cell>
          <cell r="E610">
            <v>6</v>
          </cell>
          <cell r="F610" t="str">
            <v>Delegaciones</v>
          </cell>
          <cell r="G610">
            <v>300</v>
          </cell>
          <cell r="H610" t="str">
            <v>Delegaciones Estatales</v>
          </cell>
        </row>
        <row r="611">
          <cell r="B611">
            <v>328</v>
          </cell>
          <cell r="C611" t="str">
            <v>UR 328 Delegación Estatal en Chihuahua</v>
          </cell>
          <cell r="D611" t="str">
            <v>Delegación Estatal en Chihuahua</v>
          </cell>
          <cell r="E611">
            <v>7</v>
          </cell>
          <cell r="F611" t="str">
            <v>Delegaciones</v>
          </cell>
          <cell r="G611">
            <v>300</v>
          </cell>
          <cell r="H611" t="str">
            <v>Delegaciones Estatales</v>
          </cell>
        </row>
        <row r="612">
          <cell r="B612">
            <v>329</v>
          </cell>
          <cell r="C612" t="str">
            <v>UR 329 Delegación Estatal en el Distrito Federal</v>
          </cell>
          <cell r="D612" t="str">
            <v>Delegación Estatal en el Distrito Federal</v>
          </cell>
          <cell r="E612">
            <v>8</v>
          </cell>
          <cell r="F612" t="str">
            <v>Delegaciones</v>
          </cell>
          <cell r="G612">
            <v>300</v>
          </cell>
          <cell r="H612" t="str">
            <v>Delegaciones Estatales</v>
          </cell>
        </row>
        <row r="613">
          <cell r="B613">
            <v>330</v>
          </cell>
          <cell r="C613" t="str">
            <v>UR 330 Delegación Estatal en Durango</v>
          </cell>
          <cell r="D613" t="str">
            <v>Delegación Estatal en Durango</v>
          </cell>
          <cell r="E613">
            <v>9</v>
          </cell>
          <cell r="F613" t="str">
            <v>Delegaciones</v>
          </cell>
          <cell r="G613">
            <v>300</v>
          </cell>
          <cell r="H613" t="str">
            <v>Delegaciones Estatales</v>
          </cell>
        </row>
        <row r="614">
          <cell r="B614">
            <v>331</v>
          </cell>
          <cell r="C614" t="str">
            <v>UR 331 Delegación Estatal en Guanajuato</v>
          </cell>
          <cell r="D614" t="str">
            <v>Delegación Estatal en Guanajuato</v>
          </cell>
          <cell r="E614">
            <v>10</v>
          </cell>
          <cell r="F614" t="str">
            <v>Delegaciones</v>
          </cell>
          <cell r="G614">
            <v>300</v>
          </cell>
          <cell r="H614" t="str">
            <v>Delegaciones Estatales</v>
          </cell>
        </row>
        <row r="615">
          <cell r="B615">
            <v>332</v>
          </cell>
          <cell r="C615" t="str">
            <v>UR 332 Delegación Estatal en Guerrero</v>
          </cell>
          <cell r="D615" t="str">
            <v>Delegación Estatal en Guerrero</v>
          </cell>
          <cell r="E615">
            <v>11</v>
          </cell>
          <cell r="F615" t="str">
            <v>Delegaciones</v>
          </cell>
          <cell r="G615">
            <v>300</v>
          </cell>
          <cell r="H615" t="str">
            <v>Delegaciones Estatales</v>
          </cell>
        </row>
        <row r="616">
          <cell r="B616">
            <v>333</v>
          </cell>
          <cell r="C616" t="str">
            <v>UR 333 Delegación Estatal en Hidalgo</v>
          </cell>
          <cell r="D616" t="str">
            <v>Delegación Estatal en Hidalgo</v>
          </cell>
          <cell r="E616">
            <v>12</v>
          </cell>
          <cell r="F616" t="str">
            <v>Delegaciones</v>
          </cell>
          <cell r="G616">
            <v>300</v>
          </cell>
          <cell r="H616" t="str">
            <v>Delegaciones Estatales</v>
          </cell>
        </row>
        <row r="617">
          <cell r="B617">
            <v>334</v>
          </cell>
          <cell r="C617" t="str">
            <v>UR 334 Delegación Estatal en Jalisco</v>
          </cell>
          <cell r="D617" t="str">
            <v>Delegación Estatal en Jalisco</v>
          </cell>
          <cell r="E617">
            <v>13</v>
          </cell>
          <cell r="F617" t="str">
            <v>Delegaciones</v>
          </cell>
          <cell r="G617">
            <v>300</v>
          </cell>
          <cell r="H617" t="str">
            <v>Delegaciones Estatales</v>
          </cell>
        </row>
        <row r="618">
          <cell r="B618">
            <v>335</v>
          </cell>
          <cell r="C618" t="str">
            <v>UR 335 Delegación Estatal en México</v>
          </cell>
          <cell r="D618" t="str">
            <v>Delegación Estatal en México</v>
          </cell>
          <cell r="E618">
            <v>14</v>
          </cell>
          <cell r="F618" t="str">
            <v>Delegaciones</v>
          </cell>
          <cell r="G618">
            <v>300</v>
          </cell>
          <cell r="H618" t="str">
            <v>Delegaciones Estatales</v>
          </cell>
        </row>
        <row r="619">
          <cell r="B619">
            <v>336</v>
          </cell>
          <cell r="C619" t="str">
            <v>UR 336 Delegación Estatal en Michoacán</v>
          </cell>
          <cell r="D619" t="str">
            <v>Delegación Estatal en Michoacán</v>
          </cell>
          <cell r="E619">
            <v>15</v>
          </cell>
          <cell r="F619" t="str">
            <v>Delegaciones</v>
          </cell>
          <cell r="G619">
            <v>300</v>
          </cell>
          <cell r="H619" t="str">
            <v>Delegaciones Estatales</v>
          </cell>
        </row>
        <row r="620">
          <cell r="B620">
            <v>337</v>
          </cell>
          <cell r="C620" t="str">
            <v>UR 337 Delegación Estatal en Morelos</v>
          </cell>
          <cell r="D620" t="str">
            <v>Delegación Estatal en Morelos</v>
          </cell>
          <cell r="E620">
            <v>16</v>
          </cell>
          <cell r="F620" t="str">
            <v>Delegaciones</v>
          </cell>
          <cell r="G620">
            <v>300</v>
          </cell>
          <cell r="H620" t="str">
            <v>Delegaciones Estatales</v>
          </cell>
        </row>
        <row r="621">
          <cell r="B621">
            <v>338</v>
          </cell>
          <cell r="C621" t="str">
            <v>UR 338 Delegación Estatal en Nayarit</v>
          </cell>
          <cell r="D621" t="str">
            <v>Delegación Estatal en Nayarit</v>
          </cell>
          <cell r="E621">
            <v>17</v>
          </cell>
          <cell r="F621" t="str">
            <v>Delegaciones</v>
          </cell>
          <cell r="G621">
            <v>300</v>
          </cell>
          <cell r="H621" t="str">
            <v>Delegaciones Estatales</v>
          </cell>
        </row>
        <row r="622">
          <cell r="B622">
            <v>339</v>
          </cell>
          <cell r="C622" t="str">
            <v>UR 339 Delegación Estatal en Nuevo León</v>
          </cell>
          <cell r="D622" t="str">
            <v>Delegación Estatal en Nuevo León</v>
          </cell>
          <cell r="E622">
            <v>18</v>
          </cell>
          <cell r="F622" t="str">
            <v>Delegaciones</v>
          </cell>
          <cell r="G622">
            <v>300</v>
          </cell>
          <cell r="H622" t="str">
            <v>Delegaciones Estatales</v>
          </cell>
        </row>
        <row r="623">
          <cell r="B623">
            <v>340</v>
          </cell>
          <cell r="C623" t="str">
            <v>UR 340 Delegación Estatal en Oaxaca</v>
          </cell>
          <cell r="D623" t="str">
            <v>Delegación Estatal en Oaxaca</v>
          </cell>
          <cell r="E623">
            <v>19</v>
          </cell>
          <cell r="F623" t="str">
            <v>Delegaciones</v>
          </cell>
          <cell r="G623">
            <v>300</v>
          </cell>
          <cell r="H623" t="str">
            <v>Delegaciones Estatales</v>
          </cell>
        </row>
        <row r="624">
          <cell r="B624">
            <v>341</v>
          </cell>
          <cell r="C624" t="str">
            <v>UR 341 Delegación Estatal en Puebla</v>
          </cell>
          <cell r="D624" t="str">
            <v>Delegación Estatal en Puebla</v>
          </cell>
          <cell r="E624">
            <v>20</v>
          </cell>
          <cell r="F624" t="str">
            <v>Delegaciones</v>
          </cell>
          <cell r="G624">
            <v>300</v>
          </cell>
          <cell r="H624" t="str">
            <v>Delegaciones Estatales</v>
          </cell>
        </row>
        <row r="625">
          <cell r="B625">
            <v>342</v>
          </cell>
          <cell r="C625" t="str">
            <v>UR 342 Delegación Estatal en Querétaro</v>
          </cell>
          <cell r="D625" t="str">
            <v>Delegación Estatal en Querétaro</v>
          </cell>
          <cell r="E625">
            <v>21</v>
          </cell>
          <cell r="F625" t="str">
            <v>Delegaciones</v>
          </cell>
          <cell r="G625">
            <v>300</v>
          </cell>
          <cell r="H625" t="str">
            <v>Delegaciones Estatales</v>
          </cell>
        </row>
        <row r="626">
          <cell r="B626">
            <v>343</v>
          </cell>
          <cell r="C626" t="str">
            <v>UR 343 Delegación Estatal en Quintana Roo</v>
          </cell>
          <cell r="D626" t="str">
            <v>Delegación Estatal en Quintana Roo</v>
          </cell>
          <cell r="E626">
            <v>22</v>
          </cell>
          <cell r="F626" t="str">
            <v>Delegaciones</v>
          </cell>
          <cell r="G626">
            <v>300</v>
          </cell>
          <cell r="H626" t="str">
            <v>Delegaciones Estatales</v>
          </cell>
        </row>
        <row r="627">
          <cell r="B627">
            <v>344</v>
          </cell>
          <cell r="C627" t="str">
            <v>UR 344 Delegación Estatal en San Luis Potosí</v>
          </cell>
          <cell r="D627" t="str">
            <v>Delegación Estatal en San Luis Potosí</v>
          </cell>
          <cell r="E627">
            <v>23</v>
          </cell>
          <cell r="F627" t="str">
            <v>Delegaciones</v>
          </cell>
          <cell r="G627">
            <v>300</v>
          </cell>
          <cell r="H627" t="str">
            <v>Delegaciones Estatales</v>
          </cell>
        </row>
        <row r="628">
          <cell r="B628">
            <v>345</v>
          </cell>
          <cell r="C628" t="str">
            <v>UR 345 Delegación Estatal en Sinaloa</v>
          </cell>
          <cell r="D628" t="str">
            <v>Delegación Estatal en Sinaloa</v>
          </cell>
          <cell r="E628">
            <v>24</v>
          </cell>
          <cell r="F628" t="str">
            <v>Delegaciones</v>
          </cell>
          <cell r="G628">
            <v>300</v>
          </cell>
          <cell r="H628" t="str">
            <v>Delegaciones Estatales</v>
          </cell>
        </row>
        <row r="629">
          <cell r="B629">
            <v>346</v>
          </cell>
          <cell r="C629" t="str">
            <v>UR 346 Delegación Estatal en Sonora</v>
          </cell>
          <cell r="D629" t="str">
            <v>Delegación Estatal en Sonora</v>
          </cell>
          <cell r="E629">
            <v>25</v>
          </cell>
          <cell r="F629" t="str">
            <v>Delegaciones</v>
          </cell>
          <cell r="G629">
            <v>300</v>
          </cell>
          <cell r="H629" t="str">
            <v>Delegaciones Estatales</v>
          </cell>
        </row>
        <row r="630">
          <cell r="B630">
            <v>347</v>
          </cell>
          <cell r="C630" t="str">
            <v>UR 347 Delegación Estatal en Tabasco</v>
          </cell>
          <cell r="D630" t="str">
            <v>Delegación Estatal en Tabasco</v>
          </cell>
          <cell r="E630">
            <v>26</v>
          </cell>
          <cell r="F630" t="str">
            <v>Delegaciones</v>
          </cell>
          <cell r="G630">
            <v>300</v>
          </cell>
          <cell r="H630" t="str">
            <v>Delegaciones Estatales</v>
          </cell>
        </row>
        <row r="631">
          <cell r="B631">
            <v>348</v>
          </cell>
          <cell r="C631" t="str">
            <v>UR 348 Delegación Estatal en Tamaulipas</v>
          </cell>
          <cell r="D631" t="str">
            <v>Delegación Estatal en Tamaulipas</v>
          </cell>
          <cell r="E631">
            <v>27</v>
          </cell>
          <cell r="F631" t="str">
            <v>Delegaciones</v>
          </cell>
          <cell r="G631">
            <v>300</v>
          </cell>
          <cell r="H631" t="str">
            <v>Delegaciones Estatales</v>
          </cell>
        </row>
        <row r="632">
          <cell r="B632">
            <v>349</v>
          </cell>
          <cell r="C632" t="str">
            <v>UR 349 Delegación Estatal en Tlaxcala</v>
          </cell>
          <cell r="D632" t="str">
            <v>Delegación Estatal en Tlaxcala</v>
          </cell>
          <cell r="E632">
            <v>28</v>
          </cell>
          <cell r="F632" t="str">
            <v>Delegaciones</v>
          </cell>
          <cell r="G632">
            <v>300</v>
          </cell>
          <cell r="H632" t="str">
            <v>Delegaciones Estatales</v>
          </cell>
        </row>
        <row r="633">
          <cell r="B633">
            <v>350</v>
          </cell>
          <cell r="C633" t="str">
            <v>UR 350 Delegación Estatal en Veracruz</v>
          </cell>
          <cell r="D633" t="str">
            <v>Delegación Estatal en Veracruz</v>
          </cell>
          <cell r="E633">
            <v>29</v>
          </cell>
          <cell r="F633" t="str">
            <v>Delegaciones</v>
          </cell>
          <cell r="G633">
            <v>300</v>
          </cell>
          <cell r="H633" t="str">
            <v>Delegaciones Estatales</v>
          </cell>
        </row>
        <row r="634">
          <cell r="B634">
            <v>351</v>
          </cell>
          <cell r="C634" t="str">
            <v>UR 351 Delegación Estatal en Yucatán</v>
          </cell>
          <cell r="D634" t="str">
            <v>Delegación Estatal en Yucatán</v>
          </cell>
          <cell r="E634">
            <v>30</v>
          </cell>
          <cell r="F634" t="str">
            <v>Delegaciones</v>
          </cell>
          <cell r="G634">
            <v>300</v>
          </cell>
          <cell r="H634" t="str">
            <v>Delegaciones Estatales</v>
          </cell>
        </row>
        <row r="635">
          <cell r="B635">
            <v>352</v>
          </cell>
          <cell r="C635" t="str">
            <v>UR 352 Delegación Estatal en Zacatecas</v>
          </cell>
          <cell r="D635" t="str">
            <v>Delegación Estatal en Zacatecas</v>
          </cell>
          <cell r="E635">
            <v>31</v>
          </cell>
          <cell r="F635" t="str">
            <v>Delegaciones</v>
          </cell>
          <cell r="G635">
            <v>300</v>
          </cell>
          <cell r="H635" t="str">
            <v>Delegaciones Estatales</v>
          </cell>
        </row>
        <row r="636">
          <cell r="B636">
            <v>400</v>
          </cell>
          <cell r="C636" t="str">
            <v>UR 400 Subprocuraduría Especializada en Investigación de Delincuencia Organizada</v>
          </cell>
          <cell r="D636" t="str">
            <v>Subprocuraduría Especializada en Investigación de Delincuencia Organizada</v>
          </cell>
          <cell r="E636">
            <v>32</v>
          </cell>
          <cell r="F636" t="str">
            <v>Sector Central</v>
          </cell>
          <cell r="G636">
            <v>400</v>
          </cell>
          <cell r="H636" t="str">
            <v>Subprocuraduría Especializada en Investigación de Delincuencia Organizada</v>
          </cell>
        </row>
        <row r="637">
          <cell r="B637">
            <v>410</v>
          </cell>
          <cell r="C637" t="str">
            <v>UR 410 Unidad Especializada en Investigación de Terrorismo, Acopio y Tráfico de Armas</v>
          </cell>
          <cell r="D637" t="str">
            <v>Unidad Especializada en Investigación de Terrorismo, Acopio y Tráfico de Armas</v>
          </cell>
          <cell r="E637">
            <v>9</v>
          </cell>
          <cell r="F637" t="str">
            <v>Sector Central</v>
          </cell>
          <cell r="G637">
            <v>400</v>
          </cell>
          <cell r="H637" t="str">
            <v>Subprocuraduría Especializada en Investigación de Delincuencia Organizada</v>
          </cell>
        </row>
        <row r="638">
          <cell r="B638">
            <v>411</v>
          </cell>
          <cell r="C638" t="str">
            <v>UR 411 Unidad Especializada en Investigación de Delitos contra la Salud</v>
          </cell>
          <cell r="D638" t="str">
            <v>Unidad Especializada en Investigación de Delitos contra la Salud</v>
          </cell>
          <cell r="E638">
            <v>9</v>
          </cell>
          <cell r="F638" t="str">
            <v>Sector Central</v>
          </cell>
          <cell r="G638">
            <v>400</v>
          </cell>
          <cell r="H638" t="str">
            <v>Subprocuraduría Especializada en Investigación de Delincuencia Organizada</v>
          </cell>
        </row>
        <row r="639">
          <cell r="B639">
            <v>412</v>
          </cell>
          <cell r="C639" t="str">
            <v>UR 412 Unidad Especializada en Investigación de Operaciones con Recursos de Procedencia Ilícita y de Falsificación o Alteración de Moneda</v>
          </cell>
          <cell r="D639" t="str">
            <v>Unidad Especializada en Investigación de Operaciones con Recursos de Procedencia Ilícita y de Falsificación o Alteración de Moneda</v>
          </cell>
          <cell r="E639">
            <v>9</v>
          </cell>
          <cell r="F639" t="str">
            <v>Sector Central</v>
          </cell>
          <cell r="G639">
            <v>400</v>
          </cell>
          <cell r="H639" t="str">
            <v>Subprocuraduría Especializada en Investigación de Delincuencia Organizada</v>
          </cell>
        </row>
        <row r="640">
          <cell r="B640">
            <v>413</v>
          </cell>
          <cell r="C640" t="str">
            <v>UR 413 Unidad Especializada en Investigación de Delitos en materia de Secuestro</v>
          </cell>
          <cell r="D640" t="str">
            <v>Unidad Especializada en Investigación de Delitos en materia de Secuestro</v>
          </cell>
          <cell r="E640">
            <v>9</v>
          </cell>
          <cell r="F640" t="str">
            <v>Sector Central</v>
          </cell>
          <cell r="G640">
            <v>400</v>
          </cell>
          <cell r="H640" t="str">
            <v>Subprocuraduría Especializada en Investigación de Delincuencia Organizada</v>
          </cell>
        </row>
        <row r="641">
          <cell r="B641">
            <v>414</v>
          </cell>
          <cell r="C641" t="str">
            <v>UR 414 Unidad Especializada en Investigación de Tráfico de Menores, Personas y Órganos</v>
          </cell>
          <cell r="D641" t="str">
            <v>Unidad Especializada en Investigación de Tráfico de Menores, Personas y Órganos</v>
          </cell>
          <cell r="E641">
            <v>9</v>
          </cell>
          <cell r="F641" t="str">
            <v>Sector Central</v>
          </cell>
          <cell r="G641">
            <v>400</v>
          </cell>
          <cell r="H641" t="str">
            <v>Subprocuraduría Especializada en Investigación de Delincuencia Organizada</v>
          </cell>
        </row>
        <row r="642">
          <cell r="B642">
            <v>415</v>
          </cell>
          <cell r="C642" t="str">
            <v>UR 415 Unidad Especializada en Investigación de Asalto y Robo de Vehículos</v>
          </cell>
          <cell r="D642" t="str">
            <v>Unidad Especializada en Investigación de Asalto y Robo de Vehículos</v>
          </cell>
          <cell r="E642">
            <v>9</v>
          </cell>
          <cell r="F642" t="str">
            <v>Sector Central</v>
          </cell>
          <cell r="G642">
            <v>400</v>
          </cell>
          <cell r="H642" t="str">
            <v>Subprocuraduría Especializada en Investigación de Delincuencia Organizada</v>
          </cell>
        </row>
        <row r="643">
          <cell r="B643">
            <v>416</v>
          </cell>
          <cell r="C643" t="str">
            <v>UR 416 Dirección General de Control de Procesos Penales y Amparo en materia de Delincuencia Organizada</v>
          </cell>
          <cell r="D643" t="str">
            <v>Dirección General de Control de Procesos Penales y Amparo en materia de Delincuencia Organizada</v>
          </cell>
          <cell r="E643">
            <v>9</v>
          </cell>
          <cell r="F643" t="str">
            <v>Sector Central</v>
          </cell>
          <cell r="G643">
            <v>400</v>
          </cell>
          <cell r="H643" t="str">
            <v>Subprocuraduría Especializada en Investigación de Delincuencia Organizada</v>
          </cell>
        </row>
        <row r="644">
          <cell r="B644">
            <v>417</v>
          </cell>
          <cell r="C644" t="str">
            <v>UR 417 Dirección General de Apoyo Jurídico y Control Ministerial en Delincuencia Organizada</v>
          </cell>
          <cell r="D644" t="str">
            <v>Dirección General de Apoyo Jurídico y Control Ministerial en Delincuencia Organizada</v>
          </cell>
          <cell r="E644">
            <v>9</v>
          </cell>
          <cell r="F644" t="str">
            <v>Sector Central</v>
          </cell>
          <cell r="G644">
            <v>400</v>
          </cell>
          <cell r="H644" t="str">
            <v>Subprocuraduría Especializada en Investigación de Delincuencia Organizada</v>
          </cell>
        </row>
        <row r="645">
          <cell r="B645">
            <v>418</v>
          </cell>
          <cell r="C645" t="str">
            <v>UR 418 Dirección General de Cuerpo Técnico de Control</v>
          </cell>
          <cell r="D645" t="str">
            <v>Dirección General de Cuerpo Técnico de Control</v>
          </cell>
          <cell r="E645">
            <v>9</v>
          </cell>
          <cell r="F645" t="str">
            <v>Sector Central</v>
          </cell>
          <cell r="G645">
            <v>400</v>
          </cell>
          <cell r="H645" t="str">
            <v>Subprocuraduría Especializada en Investigación de Delincuencia Organizada</v>
          </cell>
        </row>
        <row r="646">
          <cell r="B646">
            <v>419</v>
          </cell>
          <cell r="C646" t="str">
            <v>UR 419 Dirección General de Tecnología, Seguridad y Apoyo a la Investigación en Delincuencia Organizada</v>
          </cell>
          <cell r="D646" t="str">
            <v>Dirección General de Tecnología, Seguridad y Apoyo a la Investigación en Delincuencia Organizada</v>
          </cell>
          <cell r="E646">
            <v>9</v>
          </cell>
          <cell r="F646" t="str">
            <v>Sector Central</v>
          </cell>
          <cell r="G646">
            <v>400</v>
          </cell>
          <cell r="H646" t="str">
            <v>Subprocuraduría Especializada en Investigación de Delincuencia Organizada</v>
          </cell>
        </row>
        <row r="647">
          <cell r="B647">
            <v>500</v>
          </cell>
          <cell r="C647" t="str">
            <v>UR 500 Subprocuraduría Especializada en Investigación de Delitos Federales</v>
          </cell>
          <cell r="D647" t="str">
            <v>Subprocuraduría Especializada en Investigación de Delitos Federales</v>
          </cell>
          <cell r="E647">
            <v>9</v>
          </cell>
          <cell r="F647" t="str">
            <v>Sector Central</v>
          </cell>
          <cell r="G647">
            <v>500</v>
          </cell>
          <cell r="H647" t="str">
            <v>Subprocuraduría Especializada en Investigación de Delitos Federales</v>
          </cell>
        </row>
        <row r="648">
          <cell r="B648">
            <v>510</v>
          </cell>
          <cell r="C648" t="str">
            <v>UR 510 Unidad Especializada en Investigación de Delitos contra los Derechos de Autor y la Propiedad Industrial</v>
          </cell>
          <cell r="D648" t="str">
            <v>Unidad Especializada en Investigación de Delitos contra los Derechos de Autor y la Propiedad Industrial</v>
          </cell>
          <cell r="E648">
            <v>9</v>
          </cell>
          <cell r="F648" t="str">
            <v>Sector Central</v>
          </cell>
          <cell r="G648">
            <v>500</v>
          </cell>
          <cell r="H648" t="str">
            <v>Subprocuraduría Especializada en Investigación de Delitos Federales</v>
          </cell>
        </row>
        <row r="649">
          <cell r="B649">
            <v>511</v>
          </cell>
          <cell r="C649" t="str">
            <v>UR 511 Unidad Especializada en Investigación de Delitos Fiscales y Financieros</v>
          </cell>
          <cell r="D649" t="str">
            <v>Unidad Especializada en Investigación de Delitos Fiscales y Financieros</v>
          </cell>
          <cell r="E649">
            <v>9</v>
          </cell>
          <cell r="F649" t="str">
            <v>Sector Central</v>
          </cell>
          <cell r="G649">
            <v>500</v>
          </cell>
          <cell r="H649" t="str">
            <v>Subprocuraduría Especializada en Investigación de Delitos Federales</v>
          </cell>
        </row>
        <row r="650">
          <cell r="B650">
            <v>512</v>
          </cell>
          <cell r="C650" t="str">
            <v>UR 512 Unidad Especializada en Investigación de Delitos contra el Ambiente y Previstos en Leyes Especiales</v>
          </cell>
          <cell r="D650" t="str">
            <v>Unidad Especializada en Investigación de Delitos contra el Ambiente y Previstos en Leyes Especiales</v>
          </cell>
          <cell r="E650">
            <v>9</v>
          </cell>
          <cell r="F650" t="str">
            <v>Sector Central</v>
          </cell>
          <cell r="G650">
            <v>500</v>
          </cell>
          <cell r="H650" t="str">
            <v>Subprocuraduría Especializada en Investigación de Delitos Federales</v>
          </cell>
        </row>
        <row r="651">
          <cell r="B651">
            <v>513</v>
          </cell>
          <cell r="C651" t="str">
            <v>UR 513 Unidad Especializada en Investigación de Delitos Cometidos por Servidores Públicos y contra la Administración de Justicia</v>
          </cell>
          <cell r="D651" t="str">
            <v>Unidad Especializada en Investigación de Delitos Cometidos por Servidores Públicos y contra la Administración de Justicia</v>
          </cell>
          <cell r="E651">
            <v>9</v>
          </cell>
          <cell r="F651" t="str">
            <v>Sector Central</v>
          </cell>
          <cell r="G651">
            <v>500</v>
          </cell>
          <cell r="H651" t="str">
            <v>Subprocuraduría Especializada en Investigación de Delitos Federales</v>
          </cell>
        </row>
        <row r="652">
          <cell r="B652">
            <v>514</v>
          </cell>
          <cell r="C652" t="str">
            <v>UR 514 Coordinación General de Investigación</v>
          </cell>
          <cell r="D652" t="str">
            <v>Coordinación General de Investigación</v>
          </cell>
          <cell r="E652">
            <v>9</v>
          </cell>
          <cell r="F652" t="str">
            <v>Sector Central</v>
          </cell>
          <cell r="G652">
            <v>500</v>
          </cell>
          <cell r="H652" t="str">
            <v>Subprocuraduría Especializada en Investigación de Delitos Federales</v>
          </cell>
        </row>
        <row r="653">
          <cell r="B653">
            <v>515</v>
          </cell>
          <cell r="C653" t="str">
            <v>UR 515 Unidad Especializada en Investigación de Delitos de Comercio de Narcóticos destinados al Consumo Final</v>
          </cell>
          <cell r="D653" t="str">
            <v>Unidad Especializada en Investigación de Delitos de Comercio de Narcóticos destinados al Consumo Final</v>
          </cell>
          <cell r="E653">
            <v>9</v>
          </cell>
          <cell r="F653" t="str">
            <v>Sector Central</v>
          </cell>
          <cell r="G653">
            <v>500</v>
          </cell>
          <cell r="H653" t="str">
            <v>Subprocuraduría Especializada en Investigación de Delitos Federales</v>
          </cell>
        </row>
        <row r="654">
          <cell r="B654">
            <v>516</v>
          </cell>
          <cell r="C654" t="str">
            <v>UR 516 Dirección General de Control de Procesos Penales y Amparo en Materia de Delitos Federales</v>
          </cell>
          <cell r="D654" t="str">
            <v>Dirección General de Control de Procesos Penales y Amparo en Materia de Delitos Federales</v>
          </cell>
          <cell r="E654">
            <v>9</v>
          </cell>
          <cell r="F654" t="str">
            <v>Sector Central</v>
          </cell>
          <cell r="G654">
            <v>500</v>
          </cell>
          <cell r="H654" t="str">
            <v>Subprocuraduría Especializada en Investigación de Delitos Federales</v>
          </cell>
        </row>
        <row r="655">
          <cell r="B655">
            <v>517</v>
          </cell>
          <cell r="C655" t="str">
            <v>UR 517 Unidad Especializada en Investigación del Delito de Tortura</v>
          </cell>
          <cell r="D655" t="str">
            <v>Unidad Especializada en Investigación del Delito de Tortura</v>
          </cell>
          <cell r="E655">
            <v>9</v>
          </cell>
          <cell r="F655" t="str">
            <v>Sector Central</v>
          </cell>
          <cell r="G655">
            <v>500</v>
          </cell>
          <cell r="H655" t="str">
            <v>Subprocuraduría Especializada en Investigación de Delitos Federales</v>
          </cell>
        </row>
        <row r="656">
          <cell r="B656">
            <v>600</v>
          </cell>
          <cell r="C656" t="str">
            <v>UR 600 Subprocuraduría de Derechos Humanos, Prevención del Delito y Servicios a la Comunidad</v>
          </cell>
          <cell r="D656" t="str">
            <v>Subprocuraduría de Derechos Humanos, Prevención del Delito y Servicios a la Comunidad</v>
          </cell>
          <cell r="E656">
            <v>9</v>
          </cell>
          <cell r="F656" t="str">
            <v>Sector Central</v>
          </cell>
          <cell r="G656">
            <v>600</v>
          </cell>
          <cell r="H656" t="str">
            <v>Subprocuraduría de Derechos Humanos, Prevención del Delito y Servicios a la Comunidad</v>
          </cell>
        </row>
        <row r="657">
          <cell r="B657">
            <v>601</v>
          </cell>
          <cell r="C657" t="str">
            <v>UR 601 Fiscalía Especial para los Delitos de Violencia contra las Mujeres y Trata de Personas</v>
          </cell>
          <cell r="D657" t="str">
            <v>Fiscalía Especial para los Delitos de Violencia contra las Mujeres y Trata de Personas</v>
          </cell>
          <cell r="E657">
            <v>9</v>
          </cell>
          <cell r="F657" t="str">
            <v>Sector Central</v>
          </cell>
          <cell r="G657">
            <v>600</v>
          </cell>
          <cell r="H657" t="str">
            <v>Subprocuraduría de Derechos Humanos, Prevención del Delito y Servicios a la Comunidad</v>
          </cell>
        </row>
        <row r="658">
          <cell r="B658">
            <v>602</v>
          </cell>
          <cell r="C658" t="str">
            <v>UR 602 Fiscalía Especial para la Atención de Delitos cometidos en contra de la Libertad de Expresión</v>
          </cell>
          <cell r="D658" t="str">
            <v>Fiscalía Especial para la Atención de Delitos cometidos en contra de la Libertad de Expresión</v>
          </cell>
          <cell r="E658">
            <v>9</v>
          </cell>
          <cell r="F658" t="str">
            <v>Sector Central</v>
          </cell>
          <cell r="G658">
            <v>600</v>
          </cell>
          <cell r="H658" t="str">
            <v>Subprocuraduría de Derechos Humanos, Prevención del Delito y Servicios a la Comunidad</v>
          </cell>
        </row>
        <row r="659">
          <cell r="B659">
            <v>603</v>
          </cell>
          <cell r="C659" t="str">
            <v>UR 603 Unidad Especializada de Búsqueda de Personas Desaparecidas</v>
          </cell>
          <cell r="D659" t="str">
            <v>Unidad Especializada de Búsqueda de Personas Desaparecidas</v>
          </cell>
          <cell r="E659">
            <v>9</v>
          </cell>
          <cell r="F659" t="str">
            <v>Sector Central</v>
          </cell>
          <cell r="G659">
            <v>600</v>
          </cell>
          <cell r="H659" t="str">
            <v>Subprocuraduría de Derechos Humanos, Prevención del Delito y Servicios a la Comunidad</v>
          </cell>
        </row>
        <row r="660">
          <cell r="B660">
            <v>604</v>
          </cell>
          <cell r="C660" t="str">
            <v>UR 604 Fiscalía Especializada de Búsqueda de Personas Desaparecidas</v>
          </cell>
          <cell r="D660" t="str">
            <v>Fiscalía Especializada de Búsqueda de Personas Desaparecidas</v>
          </cell>
          <cell r="E660">
            <v>9</v>
          </cell>
          <cell r="F660" t="str">
            <v>Sector Central</v>
          </cell>
          <cell r="G660">
            <v>600</v>
          </cell>
          <cell r="H660" t="str">
            <v>Subprocuraduría de Derechos Humanos, Prevención del Delito y Servicios a la Comunidad</v>
          </cell>
        </row>
        <row r="661">
          <cell r="B661">
            <v>605</v>
          </cell>
          <cell r="C661" t="str">
            <v>UR 605 Oficina de Investigación</v>
          </cell>
          <cell r="D661" t="str">
            <v>Oficina de Investigación</v>
          </cell>
          <cell r="E661">
            <v>9</v>
          </cell>
          <cell r="F661" t="str">
            <v>Sector Central</v>
          </cell>
          <cell r="G661">
            <v>600</v>
          </cell>
          <cell r="H661" t="str">
            <v>Subprocuraduría de Derechos Humanos, Prevención del Delito y Servicios a la Comunidad</v>
          </cell>
        </row>
        <row r="662">
          <cell r="B662">
            <v>610</v>
          </cell>
          <cell r="C662" t="str">
            <v>UR 610 Dirección General de Promoción de la Cultura en Derechos Humanos, Quejas e Inspección</v>
          </cell>
          <cell r="D662" t="str">
            <v>Dirección General de Promoción de la Cultura en Derechos Humanos, Quejas e Inspección</v>
          </cell>
          <cell r="E662">
            <v>9</v>
          </cell>
          <cell r="F662" t="str">
            <v>Sector Central</v>
          </cell>
          <cell r="G662">
            <v>600</v>
          </cell>
          <cell r="H662" t="str">
            <v>Subprocuraduría de Derechos Humanos, Prevención del Delito y Servicios a la Comunidad</v>
          </cell>
        </row>
        <row r="663">
          <cell r="B663">
            <v>611</v>
          </cell>
          <cell r="C663" t="str">
            <v>UR 611 Dirección General de Atención y Seguimiento a Recomendaciones y Conciliaciones en Materia de Derechos Humanos</v>
          </cell>
          <cell r="D663" t="str">
            <v>Dirección General de Atención y Seguimiento a Recomendaciones y Conciliaciones en Materia de Derechos Humanos</v>
          </cell>
          <cell r="E663">
            <v>9</v>
          </cell>
          <cell r="F663" t="str">
            <v>Sector Central</v>
          </cell>
          <cell r="G663">
            <v>600</v>
          </cell>
          <cell r="H663" t="str">
            <v>Subprocuraduría de Derechos Humanos, Prevención del Delito y Servicios a la Comunidad</v>
          </cell>
        </row>
        <row r="664">
          <cell r="B664">
            <v>613</v>
          </cell>
          <cell r="C664" t="str">
            <v>UR 613 Dirección General de Prevención del Delito y Servicios a la Comunidad</v>
          </cell>
          <cell r="D664" t="str">
            <v>Dirección General de Prevención del Delito y Servicios a la Comunidad</v>
          </cell>
          <cell r="E664">
            <v>9</v>
          </cell>
          <cell r="F664" t="str">
            <v>Sector Central</v>
          </cell>
          <cell r="G664">
            <v>600</v>
          </cell>
          <cell r="H664" t="str">
            <v>Subprocuraduría de Derechos Humanos, Prevención del Delito y Servicios a la Comunidad</v>
          </cell>
        </row>
        <row r="665">
          <cell r="B665">
            <v>700</v>
          </cell>
          <cell r="C665" t="str">
            <v>UR 700 Fiscalía Especializada para la Atención de Delitos Electorales</v>
          </cell>
          <cell r="D665" t="str">
            <v>Fiscalía Especializada para la Atención de Delitos Electorales</v>
          </cell>
          <cell r="E665">
            <v>9</v>
          </cell>
          <cell r="F665" t="str">
            <v>Sector Central</v>
          </cell>
          <cell r="G665">
            <v>700</v>
          </cell>
          <cell r="H665" t="str">
            <v>Fiscalía Especializada para la Atención de Delitos Electorales</v>
          </cell>
        </row>
        <row r="666">
          <cell r="B666">
            <v>800</v>
          </cell>
          <cell r="C666" t="str">
            <v>UR 800 Oficialía Mayor</v>
          </cell>
          <cell r="D666" t="str">
            <v>Oficialía Mayor</v>
          </cell>
          <cell r="E666">
            <v>9</v>
          </cell>
          <cell r="F666" t="str">
            <v>Sector Central</v>
          </cell>
          <cell r="G666">
            <v>800</v>
          </cell>
          <cell r="H666" t="str">
            <v>Oficialía Mayor</v>
          </cell>
        </row>
        <row r="667">
          <cell r="B667">
            <v>810</v>
          </cell>
          <cell r="C667" t="str">
            <v>UR 810 Dirección General de Programación y Presupuesto</v>
          </cell>
          <cell r="D667" t="str">
            <v>Dirección General de Programación y Presupuesto</v>
          </cell>
          <cell r="E667">
            <v>9</v>
          </cell>
          <cell r="F667" t="str">
            <v>Sector Central</v>
          </cell>
          <cell r="G667">
            <v>800</v>
          </cell>
          <cell r="H667" t="str">
            <v>Oficialía Mayor</v>
          </cell>
        </row>
        <row r="668">
          <cell r="B668">
            <v>811</v>
          </cell>
          <cell r="C668" t="str">
            <v>UR 811 Dirección General de Recursos Humanos y Organización</v>
          </cell>
          <cell r="D668" t="str">
            <v>Dirección General de Recursos Humanos y Organización</v>
          </cell>
          <cell r="E668">
            <v>9</v>
          </cell>
          <cell r="F668" t="str">
            <v>Sector Central</v>
          </cell>
          <cell r="G668">
            <v>800</v>
          </cell>
          <cell r="H668" t="str">
            <v>Oficialía Mayor</v>
          </cell>
        </row>
        <row r="669">
          <cell r="B669">
            <v>812</v>
          </cell>
          <cell r="C669" t="str">
            <v>UR 812 Dirección General de Recursos Materiales y Servicios Generales</v>
          </cell>
          <cell r="D669" t="str">
            <v>Dirección General de Recursos Materiales y Servicios Generales</v>
          </cell>
          <cell r="E669">
            <v>9</v>
          </cell>
          <cell r="F669" t="str">
            <v>Sector Central</v>
          </cell>
          <cell r="G669">
            <v>800</v>
          </cell>
          <cell r="H669" t="str">
            <v>Oficialía Mayor</v>
          </cell>
        </row>
        <row r="670">
          <cell r="B670">
            <v>813</v>
          </cell>
          <cell r="C670" t="str">
            <v>UR 813 Dirección General de Tecnologías de Información y Comunicaciones</v>
          </cell>
          <cell r="D670" t="str">
            <v>Dirección General de Tecnologías de Información y Comunicaciones</v>
          </cell>
          <cell r="E670">
            <v>9</v>
          </cell>
          <cell r="F670" t="str">
            <v>Sector Central</v>
          </cell>
          <cell r="G670">
            <v>800</v>
          </cell>
          <cell r="H670" t="str">
            <v>Oficialía Mayor</v>
          </cell>
        </row>
        <row r="671">
          <cell r="B671">
            <v>814</v>
          </cell>
          <cell r="C671" t="str">
            <v>UR 814 Dirección General de Control y Registro de Aseguramientos Ministeriales</v>
          </cell>
          <cell r="D671" t="str">
            <v>Dirección General de Control y Registro de Aseguramientos Ministeriales</v>
          </cell>
          <cell r="E671">
            <v>9</v>
          </cell>
          <cell r="F671" t="str">
            <v>Sector Central</v>
          </cell>
          <cell r="G671">
            <v>800</v>
          </cell>
          <cell r="H671" t="str">
            <v>Oficialía Mayor</v>
          </cell>
        </row>
        <row r="672">
          <cell r="B672">
            <v>815</v>
          </cell>
          <cell r="C672" t="str">
            <v>UR 815 Dirección General de Servicios Aéreos</v>
          </cell>
          <cell r="D672" t="str">
            <v>Dirección General de Servicios Aéreos</v>
          </cell>
          <cell r="E672">
            <v>9</v>
          </cell>
          <cell r="F672" t="str">
            <v>Sector Central</v>
          </cell>
          <cell r="G672">
            <v>800</v>
          </cell>
          <cell r="H672" t="str">
            <v>Oficialía Mayor</v>
          </cell>
        </row>
        <row r="673">
          <cell r="B673">
            <v>816</v>
          </cell>
          <cell r="C673" t="str">
            <v>UR 816 Dirección General de Seguridad Institucional</v>
          </cell>
          <cell r="D673" t="str">
            <v>Dirección General de Seguridad Institucional</v>
          </cell>
          <cell r="E673">
            <v>9</v>
          </cell>
          <cell r="F673" t="str">
            <v>Sector Central</v>
          </cell>
          <cell r="G673">
            <v>800</v>
          </cell>
          <cell r="H673" t="str">
            <v>Oficialía Mayor</v>
          </cell>
        </row>
        <row r="674">
          <cell r="B674">
            <v>900</v>
          </cell>
          <cell r="C674" t="str">
            <v>UR 900 Visitaduría General</v>
          </cell>
          <cell r="D674" t="str">
            <v>Visitaduría General</v>
          </cell>
          <cell r="E674">
            <v>9</v>
          </cell>
          <cell r="F674" t="str">
            <v>Sector Central</v>
          </cell>
          <cell r="G674">
            <v>900</v>
          </cell>
          <cell r="H674" t="str">
            <v>Visitaduría General</v>
          </cell>
        </row>
        <row r="675">
          <cell r="B675">
            <v>910</v>
          </cell>
          <cell r="C675" t="str">
            <v>UR 910 Dirección General de Evaluación Técnico Jurídica</v>
          </cell>
          <cell r="D675" t="str">
            <v>Dirección General de Evaluación Técnico Jurídica</v>
          </cell>
          <cell r="E675">
            <v>9</v>
          </cell>
          <cell r="F675" t="str">
            <v>Sector Central</v>
          </cell>
          <cell r="G675">
            <v>900</v>
          </cell>
          <cell r="H675" t="str">
            <v>Visitaduría General</v>
          </cell>
        </row>
        <row r="676">
          <cell r="B676">
            <v>911</v>
          </cell>
          <cell r="C676" t="str">
            <v>UR 911 Dirección General de Asuntos Internos</v>
          </cell>
          <cell r="D676" t="str">
            <v>Dirección General de Asuntos Internos</v>
          </cell>
          <cell r="E676">
            <v>9</v>
          </cell>
          <cell r="F676" t="str">
            <v>Sector Central</v>
          </cell>
          <cell r="G676">
            <v>900</v>
          </cell>
          <cell r="H676" t="str">
            <v>Visitaduría General</v>
          </cell>
        </row>
        <row r="677">
          <cell r="B677">
            <v>913</v>
          </cell>
          <cell r="C677" t="str">
            <v>UR 913 Dirección General de Delitos Cometidos por Servidores Públicos de la Institución</v>
          </cell>
          <cell r="D677" t="str">
            <v>Dirección General de Delitos Cometidos por Servidores Públicos de la Institución</v>
          </cell>
          <cell r="E677">
            <v>9</v>
          </cell>
          <cell r="F677" t="str">
            <v>Sector Central</v>
          </cell>
          <cell r="G677">
            <v>900</v>
          </cell>
          <cell r="H677" t="str">
            <v>Visitaduría General</v>
          </cell>
        </row>
        <row r="678">
          <cell r="B678">
            <v>914</v>
          </cell>
          <cell r="C678" t="str">
            <v>UR 914 Dirección General de Procedimientos de Remoción</v>
          </cell>
          <cell r="D678" t="str">
            <v>Dirección General de Procedimientos de Remoción</v>
          </cell>
          <cell r="E678">
            <v>9</v>
          </cell>
          <cell r="F678" t="str">
            <v>Sector Central</v>
          </cell>
          <cell r="G678">
            <v>900</v>
          </cell>
          <cell r="H678" t="str">
            <v>Visitaduría General</v>
          </cell>
        </row>
        <row r="679">
          <cell r="B679" t="str">
            <v>A00</v>
          </cell>
          <cell r="C679" t="str">
            <v>UR A00 Centro Nacional de Planeación, Análisis e Información para el Combate a la Delincuencia</v>
          </cell>
          <cell r="D679" t="str">
            <v>Centro Nacional de Planeación, Análisis e Información para el Combate a la Delincuencia</v>
          </cell>
          <cell r="E679">
            <v>9</v>
          </cell>
          <cell r="F679" t="str">
            <v>Organo Desconcentrado</v>
          </cell>
          <cell r="G679" t="str">
            <v>E00</v>
          </cell>
          <cell r="H679" t="str">
            <v>Agencia de Investigación Criminal</v>
          </cell>
        </row>
        <row r="680">
          <cell r="B680" t="str">
            <v>B00</v>
          </cell>
          <cell r="C680" t="str">
            <v>UR B00 Instituto de Formación Ministerial, Policial y Pericial</v>
          </cell>
          <cell r="D680" t="str">
            <v>Instituto de Formación Ministerial, Policial y Pericial</v>
          </cell>
          <cell r="E680">
            <v>9</v>
          </cell>
          <cell r="F680" t="str">
            <v>Organo Desconcentrado</v>
          </cell>
          <cell r="G680">
            <v>130</v>
          </cell>
          <cell r="H680" t="str">
            <v>Coordinación de Planeación, Desarrollo e Innovación Institucional</v>
          </cell>
        </row>
        <row r="681">
          <cell r="B681" t="str">
            <v>C00</v>
          </cell>
          <cell r="C681" t="str">
            <v>UR C00 Centro de Evaluación y Control de Confianza</v>
          </cell>
          <cell r="D681" t="str">
            <v>Centro de Evaluación y Control de Confianza</v>
          </cell>
          <cell r="E681">
            <v>9</v>
          </cell>
          <cell r="F681" t="str">
            <v>Organo Desconcentrado</v>
          </cell>
          <cell r="G681">
            <v>800</v>
          </cell>
          <cell r="H681" t="str">
            <v>Oficialía Mayor</v>
          </cell>
        </row>
        <row r="682">
          <cell r="B682" t="str">
            <v>D00</v>
          </cell>
          <cell r="C682" t="str">
            <v>UR D00 Centro Federal de Protección a Personas</v>
          </cell>
          <cell r="D682" t="str">
            <v>Centro Federal de Protección a Personas</v>
          </cell>
          <cell r="E682">
            <v>9</v>
          </cell>
          <cell r="F682" t="str">
            <v>Organo Desconcentrado</v>
          </cell>
          <cell r="G682" t="str">
            <v>D00</v>
          </cell>
          <cell r="H682" t="str">
            <v>Centro Federal de Protección a Personas</v>
          </cell>
        </row>
        <row r="683">
          <cell r="B683" t="str">
            <v>E00</v>
          </cell>
          <cell r="C683" t="str">
            <v>UR E00 Agencia de Investigación Criminal</v>
          </cell>
          <cell r="D683" t="str">
            <v>Agencia de Investigación Criminal</v>
          </cell>
          <cell r="E683">
            <v>9</v>
          </cell>
          <cell r="F683" t="str">
            <v>Organo Desconcentrado</v>
          </cell>
          <cell r="G683" t="str">
            <v>E00</v>
          </cell>
          <cell r="H683" t="str">
            <v>Agencia de Investigación Criminal</v>
          </cell>
        </row>
        <row r="684">
          <cell r="B684" t="str">
            <v>F00</v>
          </cell>
          <cell r="C684" t="str">
            <v>UR F00 Órgano Administrativo Desconcentrado Especializado en Mecanismos Alternativos de Solución de Controversias en Materia Penal</v>
          </cell>
          <cell r="D684" t="str">
            <v>Órgano Administrativo Desconcentrado Especializado en Mecanismos Alternativos de Solución de Controversias en Materia Penal</v>
          </cell>
          <cell r="E684">
            <v>9</v>
          </cell>
          <cell r="F684" t="str">
            <v>Organo Desconcentrado</v>
          </cell>
          <cell r="G684" t="str">
            <v>F00</v>
          </cell>
          <cell r="H684" t="str">
            <v>Órgano Administrativo Desconcentrado Especializado en Mecanismos Alternativos de Solución de Controversias en Materia Penal</v>
          </cell>
        </row>
        <row r="685">
          <cell r="B685" t="str">
            <v>SKC</v>
          </cell>
          <cell r="C685" t="str">
            <v>UR SKC Instituto Nacional de Ciencias Penales</v>
          </cell>
          <cell r="D685" t="str">
            <v>Instituto Nacional de Ciencias Penales</v>
          </cell>
          <cell r="E685">
            <v>9</v>
          </cell>
          <cell r="F685" t="str">
            <v>Entidad</v>
          </cell>
          <cell r="G685" t="str">
            <v>SKC</v>
          </cell>
          <cell r="H685" t="str">
            <v>Instituto Nacional de Ciencias Penales</v>
          </cell>
        </row>
        <row r="687">
          <cell r="B687">
            <v>100</v>
          </cell>
          <cell r="C687" t="str">
            <v>Procuraduría General de la República</v>
          </cell>
          <cell r="D687">
            <v>100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</row>
        <row r="688">
          <cell r="B688">
            <v>101</v>
          </cell>
          <cell r="C688" t="str">
            <v>Procuraduría General de la República</v>
          </cell>
          <cell r="D688">
            <v>101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</row>
        <row r="689">
          <cell r="B689">
            <v>103</v>
          </cell>
          <cell r="C689" t="str">
            <v>Procuraduría General de la República</v>
          </cell>
          <cell r="D689">
            <v>103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</row>
        <row r="690">
          <cell r="B690">
            <v>110</v>
          </cell>
          <cell r="C690" t="str">
            <v>Procuraduría General de la República</v>
          </cell>
          <cell r="D690">
            <v>110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</row>
        <row r="691">
          <cell r="B691">
            <v>112</v>
          </cell>
          <cell r="C691" t="str">
            <v>Procuraduría General de la República</v>
          </cell>
          <cell r="D691">
            <v>112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</row>
        <row r="692">
          <cell r="B692">
            <v>120</v>
          </cell>
          <cell r="C692" t="str">
            <v>Agencia de Investigación Criminal</v>
          </cell>
          <cell r="D692" t="str">
            <v>E00</v>
          </cell>
          <cell r="E692">
            <v>120</v>
          </cell>
          <cell r="F692">
            <v>121</v>
          </cell>
          <cell r="G692">
            <v>122</v>
          </cell>
          <cell r="H692">
            <v>123</v>
          </cell>
          <cell r="I692">
            <v>124</v>
          </cell>
          <cell r="J692">
            <v>125</v>
          </cell>
          <cell r="K692">
            <v>129</v>
          </cell>
        </row>
        <row r="693">
          <cell r="B693">
            <v>140</v>
          </cell>
          <cell r="C693" t="str">
            <v>Agencia de Investigación Criminal</v>
          </cell>
          <cell r="D693" t="str">
            <v>E00</v>
          </cell>
          <cell r="E693">
            <v>140</v>
          </cell>
          <cell r="F693">
            <v>141</v>
          </cell>
          <cell r="G693">
            <v>142</v>
          </cell>
          <cell r="H693">
            <v>143</v>
          </cell>
          <cell r="I693">
            <v>144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</row>
        <row r="694">
          <cell r="B694" t="str">
            <v>A00</v>
          </cell>
          <cell r="C694" t="str">
            <v>Agencia de Investigación Criminal</v>
          </cell>
          <cell r="D694" t="str">
            <v>E00</v>
          </cell>
          <cell r="E694" t="str">
            <v>A00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</row>
        <row r="695">
          <cell r="B695">
            <v>130</v>
          </cell>
          <cell r="C695" t="str">
            <v>Coordinación de Planeación, Desarrollo e Innovación Institucional</v>
          </cell>
          <cell r="D695">
            <v>130</v>
          </cell>
          <cell r="E695">
            <v>131</v>
          </cell>
          <cell r="F695">
            <v>133</v>
          </cell>
          <cell r="G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</row>
        <row r="696">
          <cell r="B696">
            <v>132</v>
          </cell>
          <cell r="C696" t="str">
            <v>Coordinación de Planeación, Desarrollo e Innovación Institucional</v>
          </cell>
          <cell r="D696">
            <v>130</v>
          </cell>
          <cell r="E696">
            <v>132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</row>
        <row r="697">
          <cell r="B697">
            <v>134</v>
          </cell>
          <cell r="C697" t="str">
            <v>Coordinación de Planeación, Desarrollo e Innovación Institucional</v>
          </cell>
          <cell r="D697">
            <v>130</v>
          </cell>
          <cell r="E697">
            <v>134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</row>
        <row r="698">
          <cell r="B698" t="str">
            <v>B00</v>
          </cell>
          <cell r="C698" t="str">
            <v>Coordinación de Planeación, Desarrollo e Innovación Institucional</v>
          </cell>
          <cell r="D698">
            <v>130</v>
          </cell>
          <cell r="E698" t="str">
            <v>B00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</row>
        <row r="699">
          <cell r="B699">
            <v>200</v>
          </cell>
          <cell r="C699" t="str">
            <v>Subprocuraduría Jurídica y de Asuntos Internacionales</v>
          </cell>
          <cell r="D699">
            <v>200</v>
          </cell>
          <cell r="E699">
            <v>210</v>
          </cell>
          <cell r="F699">
            <v>211</v>
          </cell>
          <cell r="G699">
            <v>212</v>
          </cell>
          <cell r="H699">
            <v>213</v>
          </cell>
          <cell r="I699">
            <v>214</v>
          </cell>
          <cell r="J699">
            <v>216</v>
          </cell>
          <cell r="K699">
            <v>217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</row>
        <row r="700">
          <cell r="B700">
            <v>300</v>
          </cell>
          <cell r="C700" t="str">
            <v>Subprocuraduría de Control Regional, Procedimientos Penales y Amparo</v>
          </cell>
          <cell r="D700">
            <v>300</v>
          </cell>
          <cell r="E700">
            <v>310</v>
          </cell>
          <cell r="F700">
            <v>311</v>
          </cell>
          <cell r="G700">
            <v>312</v>
          </cell>
          <cell r="H700">
            <v>313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</row>
        <row r="701">
          <cell r="B701">
            <v>400</v>
          </cell>
          <cell r="C701" t="str">
            <v>Subprocuraduría Especializada en Investigación de Delincuencia Organizada</v>
          </cell>
          <cell r="D701">
            <v>400</v>
          </cell>
          <cell r="E701">
            <v>410</v>
          </cell>
          <cell r="F701">
            <v>411</v>
          </cell>
          <cell r="G701">
            <v>412</v>
          </cell>
          <cell r="H701">
            <v>413</v>
          </cell>
          <cell r="I701">
            <v>414</v>
          </cell>
          <cell r="J701">
            <v>415</v>
          </cell>
          <cell r="K701">
            <v>416</v>
          </cell>
          <cell r="L701">
            <v>417</v>
          </cell>
          <cell r="M701">
            <v>418</v>
          </cell>
          <cell r="N701">
            <v>419</v>
          </cell>
          <cell r="O701">
            <v>0</v>
          </cell>
          <cell r="P701">
            <v>0</v>
          </cell>
        </row>
        <row r="702">
          <cell r="B702">
            <v>500</v>
          </cell>
          <cell r="C702" t="str">
            <v>Subprocuraduría Especializada en Investigación de Delitos Federales</v>
          </cell>
          <cell r="D702">
            <v>500</v>
          </cell>
          <cell r="E702">
            <v>510</v>
          </cell>
          <cell r="F702">
            <v>511</v>
          </cell>
          <cell r="G702">
            <v>512</v>
          </cell>
          <cell r="H702">
            <v>513</v>
          </cell>
          <cell r="I702">
            <v>514</v>
          </cell>
          <cell r="J702">
            <v>515</v>
          </cell>
          <cell r="K702">
            <v>516</v>
          </cell>
          <cell r="L702">
            <v>517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</row>
        <row r="703">
          <cell r="B703">
            <v>600</v>
          </cell>
          <cell r="C703" t="str">
            <v>Subprocuraduría de Derechos Humanos, Prevención del Delito y Servicios a la Comunidad</v>
          </cell>
          <cell r="D703">
            <v>600</v>
          </cell>
          <cell r="E703">
            <v>602</v>
          </cell>
          <cell r="F703">
            <v>603</v>
          </cell>
          <cell r="G703">
            <v>604</v>
          </cell>
          <cell r="H703">
            <v>605</v>
          </cell>
          <cell r="I703">
            <v>610</v>
          </cell>
          <cell r="J703">
            <v>611</v>
          </cell>
          <cell r="K703">
            <v>613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</row>
        <row r="704">
          <cell r="B704">
            <v>601</v>
          </cell>
          <cell r="C704" t="str">
            <v>Subprocuraduría de Derechos Humanos, Prevención del Delito y Servicios a la Comunidad</v>
          </cell>
          <cell r="D704">
            <v>601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</row>
        <row r="705">
          <cell r="B705">
            <v>700</v>
          </cell>
          <cell r="C705" t="str">
            <v>Fiscalía Especializada para la Atención de Delitos Electorales</v>
          </cell>
          <cell r="D705">
            <v>700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</row>
        <row r="706">
          <cell r="B706">
            <v>800</v>
          </cell>
          <cell r="C706" t="str">
            <v>Oficialía Mayor</v>
          </cell>
          <cell r="D706">
            <v>800</v>
          </cell>
          <cell r="E706">
            <v>0</v>
          </cell>
          <cell r="F706">
            <v>0</v>
          </cell>
          <cell r="G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</row>
        <row r="707">
          <cell r="B707">
            <v>810</v>
          </cell>
          <cell r="C707" t="str">
            <v>Oficialía Mayor</v>
          </cell>
          <cell r="D707">
            <v>800</v>
          </cell>
          <cell r="E707">
            <v>810</v>
          </cell>
          <cell r="F707">
            <v>0</v>
          </cell>
          <cell r="G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B708">
            <v>811</v>
          </cell>
          <cell r="C708" t="str">
            <v>Oficialía Mayor</v>
          </cell>
          <cell r="D708">
            <v>800</v>
          </cell>
          <cell r="E708">
            <v>811</v>
          </cell>
          <cell r="F708">
            <v>0</v>
          </cell>
          <cell r="G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  <row r="709">
          <cell r="B709">
            <v>812</v>
          </cell>
          <cell r="C709" t="str">
            <v>Oficialía Mayor</v>
          </cell>
          <cell r="D709">
            <v>800</v>
          </cell>
          <cell r="E709">
            <v>812</v>
          </cell>
          <cell r="F709">
            <v>0</v>
          </cell>
          <cell r="G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</row>
        <row r="710">
          <cell r="B710">
            <v>813</v>
          </cell>
          <cell r="C710" t="str">
            <v>Oficialía Mayor</v>
          </cell>
          <cell r="D710">
            <v>800</v>
          </cell>
          <cell r="E710">
            <v>813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</row>
        <row r="711">
          <cell r="B711">
            <v>814</v>
          </cell>
          <cell r="C711" t="str">
            <v>Oficialía Mayor</v>
          </cell>
          <cell r="D711">
            <v>800</v>
          </cell>
          <cell r="E711">
            <v>814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</row>
        <row r="712">
          <cell r="B712">
            <v>815</v>
          </cell>
          <cell r="C712" t="str">
            <v>Oficialía Mayor</v>
          </cell>
          <cell r="D712">
            <v>800</v>
          </cell>
          <cell r="E712">
            <v>815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</row>
        <row r="713">
          <cell r="B713">
            <v>816</v>
          </cell>
          <cell r="C713" t="str">
            <v>Oficialía Mayor</v>
          </cell>
          <cell r="D713">
            <v>800</v>
          </cell>
          <cell r="E713">
            <v>816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</row>
        <row r="714">
          <cell r="B714" t="str">
            <v>C00</v>
          </cell>
          <cell r="C714" t="str">
            <v>Oficialía Mayor</v>
          </cell>
          <cell r="D714">
            <v>800</v>
          </cell>
          <cell r="E714" t="str">
            <v>C00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</row>
        <row r="715">
          <cell r="B715">
            <v>900</v>
          </cell>
          <cell r="C715" t="str">
            <v>Visitaduría General</v>
          </cell>
          <cell r="D715">
            <v>900</v>
          </cell>
          <cell r="E715">
            <v>910</v>
          </cell>
          <cell r="F715">
            <v>911</v>
          </cell>
          <cell r="G715">
            <v>913</v>
          </cell>
          <cell r="H715">
            <v>914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</row>
        <row r="716">
          <cell r="B716" t="str">
            <v>D00</v>
          </cell>
          <cell r="C716" t="str">
            <v>Centro Federal de Protección a Personas</v>
          </cell>
          <cell r="D716" t="str">
            <v>D00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</row>
        <row r="717">
          <cell r="B717" t="str">
            <v>F00</v>
          </cell>
          <cell r="C717" t="str">
            <v>Órgano Administrativo Desconcentrado Especializado en Mecanismos Alternativos de Solución de Controversias en Materia Penal</v>
          </cell>
          <cell r="D717" t="str">
            <v>F00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</row>
        <row r="718">
          <cell r="B718" t="str">
            <v>SKC</v>
          </cell>
          <cell r="C718" t="str">
            <v>Instituto Nacional de Ciencias Penales</v>
          </cell>
          <cell r="D718" t="str">
            <v>SKC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</row>
        <row r="719">
          <cell r="B719">
            <v>321</v>
          </cell>
          <cell r="C719" t="str">
            <v>Procuraduría General de la República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</row>
        <row r="720">
          <cell r="B720">
            <v>322</v>
          </cell>
          <cell r="C720" t="str">
            <v>Procuraduría General de la República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</row>
        <row r="721">
          <cell r="B721">
            <v>323</v>
          </cell>
          <cell r="C721" t="str">
            <v>Procuraduría General de la República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</row>
        <row r="722">
          <cell r="B722">
            <v>324</v>
          </cell>
          <cell r="C722" t="str">
            <v>Procuraduría General de la República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</row>
        <row r="723">
          <cell r="B723">
            <v>325</v>
          </cell>
          <cell r="C723" t="str">
            <v>Procuraduría General de la República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</row>
        <row r="724">
          <cell r="B724">
            <v>326</v>
          </cell>
          <cell r="C724" t="str">
            <v>Procuraduría General de la República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</row>
        <row r="725">
          <cell r="B725">
            <v>327</v>
          </cell>
          <cell r="C725" t="str">
            <v>Procuraduría General de la República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</row>
        <row r="726">
          <cell r="B726">
            <v>328</v>
          </cell>
          <cell r="C726" t="str">
            <v>Procuraduría General de la República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</row>
        <row r="727">
          <cell r="B727">
            <v>329</v>
          </cell>
          <cell r="C727" t="str">
            <v>Procuraduría General de la República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</row>
        <row r="728">
          <cell r="B728">
            <v>330</v>
          </cell>
          <cell r="C728" t="str">
            <v>Procuraduría General de la República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</row>
        <row r="729">
          <cell r="B729">
            <v>331</v>
          </cell>
          <cell r="C729" t="str">
            <v>Procuraduría General de la República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</row>
        <row r="730">
          <cell r="B730">
            <v>332</v>
          </cell>
          <cell r="C730" t="str">
            <v>Procuraduría General de la República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</row>
        <row r="731">
          <cell r="B731">
            <v>333</v>
          </cell>
          <cell r="C731" t="str">
            <v>Procuraduría General de la República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</row>
        <row r="732">
          <cell r="B732">
            <v>334</v>
          </cell>
          <cell r="C732" t="str">
            <v>Procuraduría General de la República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</row>
        <row r="733">
          <cell r="B733">
            <v>335</v>
          </cell>
          <cell r="C733" t="str">
            <v>Procuraduría General de la República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</row>
        <row r="734">
          <cell r="B734">
            <v>336</v>
          </cell>
          <cell r="C734" t="str">
            <v>Procuraduría General de la República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</row>
        <row r="735">
          <cell r="B735">
            <v>337</v>
          </cell>
          <cell r="C735" t="str">
            <v>Procuraduría General de la República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</row>
        <row r="736">
          <cell r="B736">
            <v>338</v>
          </cell>
          <cell r="C736" t="str">
            <v>Procuraduría General de la República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</row>
        <row r="737">
          <cell r="B737">
            <v>339</v>
          </cell>
          <cell r="C737" t="str">
            <v>Procuraduría General de la República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</row>
        <row r="738">
          <cell r="B738">
            <v>340</v>
          </cell>
          <cell r="C738" t="str">
            <v>Procuraduría General de la República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</row>
        <row r="739">
          <cell r="B739">
            <v>341</v>
          </cell>
          <cell r="C739" t="str">
            <v>Procuraduría General de la República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</row>
        <row r="740">
          <cell r="B740">
            <v>342</v>
          </cell>
          <cell r="C740" t="str">
            <v>Procuraduría General de la República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</row>
        <row r="741">
          <cell r="B741">
            <v>343</v>
          </cell>
          <cell r="C741" t="str">
            <v>Procuraduría General de la República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</row>
        <row r="742">
          <cell r="B742">
            <v>344</v>
          </cell>
          <cell r="C742" t="str">
            <v>Procuraduría General de la República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</row>
        <row r="743">
          <cell r="B743">
            <v>345</v>
          </cell>
          <cell r="C743" t="str">
            <v>Procuraduría General de la República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</row>
        <row r="744">
          <cell r="B744">
            <v>346</v>
          </cell>
          <cell r="C744" t="str">
            <v>Procuraduría General de la República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</row>
        <row r="745">
          <cell r="B745">
            <v>347</v>
          </cell>
          <cell r="C745" t="str">
            <v>Procuraduría General de la República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</row>
        <row r="746">
          <cell r="B746">
            <v>348</v>
          </cell>
          <cell r="C746" t="str">
            <v>Procuraduría General de la República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</row>
        <row r="747">
          <cell r="B747">
            <v>349</v>
          </cell>
          <cell r="C747" t="str">
            <v>Procuraduría General de la República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</row>
        <row r="748">
          <cell r="B748">
            <v>350</v>
          </cell>
          <cell r="C748" t="str">
            <v>Procuraduría General de la República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</row>
        <row r="749">
          <cell r="B749">
            <v>351</v>
          </cell>
          <cell r="C749" t="str">
            <v>Procuraduría General de la República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</row>
        <row r="750">
          <cell r="B750">
            <v>352</v>
          </cell>
          <cell r="C750" t="str">
            <v>Procuraduría General de la República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ANEXO 1 Estimación 2018"/>
      <sheetName val="ANEXO 1.1 G I C, C y P  2018"/>
      <sheetName val="ANEXO 1.2 Irreductible Op"/>
      <sheetName val="ANEXO 2 Proyectos Especiales"/>
      <sheetName val="Nombres_UR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21101</v>
          </cell>
        </row>
        <row r="3">
          <cell r="A3">
            <v>21201</v>
          </cell>
        </row>
        <row r="4">
          <cell r="A4">
            <v>21301</v>
          </cell>
        </row>
        <row r="5">
          <cell r="A5">
            <v>21401</v>
          </cell>
        </row>
        <row r="6">
          <cell r="A6">
            <v>21501</v>
          </cell>
        </row>
        <row r="7">
          <cell r="A7">
            <v>21502</v>
          </cell>
        </row>
        <row r="8">
          <cell r="A8">
            <v>21601</v>
          </cell>
        </row>
        <row r="9">
          <cell r="A9">
            <v>21701</v>
          </cell>
        </row>
        <row r="10">
          <cell r="A10">
            <v>22101</v>
          </cell>
        </row>
        <row r="11">
          <cell r="A11">
            <v>22102</v>
          </cell>
        </row>
        <row r="12">
          <cell r="A12">
            <v>22103</v>
          </cell>
        </row>
        <row r="13">
          <cell r="A13">
            <v>22104</v>
          </cell>
        </row>
        <row r="14">
          <cell r="A14">
            <v>22105</v>
          </cell>
        </row>
        <row r="15">
          <cell r="A15">
            <v>22106</v>
          </cell>
        </row>
        <row r="16">
          <cell r="A16">
            <v>22201</v>
          </cell>
        </row>
        <row r="17">
          <cell r="A17">
            <v>22301</v>
          </cell>
        </row>
        <row r="18">
          <cell r="A18">
            <v>23101</v>
          </cell>
        </row>
        <row r="19">
          <cell r="A19">
            <v>23201</v>
          </cell>
        </row>
        <row r="20">
          <cell r="A20">
            <v>23301</v>
          </cell>
        </row>
        <row r="21">
          <cell r="A21">
            <v>23401</v>
          </cell>
        </row>
        <row r="22">
          <cell r="A22">
            <v>23501</v>
          </cell>
        </row>
        <row r="23">
          <cell r="A23">
            <v>23601</v>
          </cell>
        </row>
        <row r="24">
          <cell r="A24">
            <v>23701</v>
          </cell>
        </row>
        <row r="25">
          <cell r="A25">
            <v>23801</v>
          </cell>
        </row>
        <row r="26">
          <cell r="A26">
            <v>23901</v>
          </cell>
        </row>
        <row r="27">
          <cell r="A27">
            <v>23902</v>
          </cell>
        </row>
        <row r="28">
          <cell r="A28">
            <v>24101</v>
          </cell>
        </row>
        <row r="29">
          <cell r="A29">
            <v>24201</v>
          </cell>
        </row>
        <row r="30">
          <cell r="A30">
            <v>24301</v>
          </cell>
        </row>
        <row r="31">
          <cell r="A31">
            <v>24401</v>
          </cell>
        </row>
        <row r="32">
          <cell r="A32">
            <v>24501</v>
          </cell>
        </row>
        <row r="33">
          <cell r="A33">
            <v>24601</v>
          </cell>
        </row>
        <row r="34">
          <cell r="A34">
            <v>24701</v>
          </cell>
        </row>
        <row r="35">
          <cell r="A35">
            <v>24801</v>
          </cell>
        </row>
        <row r="36">
          <cell r="A36">
            <v>24901</v>
          </cell>
        </row>
        <row r="37">
          <cell r="A37">
            <v>25101</v>
          </cell>
        </row>
        <row r="38">
          <cell r="A38">
            <v>25201</v>
          </cell>
        </row>
        <row r="39">
          <cell r="A39">
            <v>25301</v>
          </cell>
        </row>
        <row r="40">
          <cell r="A40">
            <v>25401</v>
          </cell>
        </row>
        <row r="41">
          <cell r="A41">
            <v>25501</v>
          </cell>
        </row>
        <row r="42">
          <cell r="A42">
            <v>25901</v>
          </cell>
        </row>
        <row r="43">
          <cell r="A43">
            <v>26101</v>
          </cell>
        </row>
        <row r="44">
          <cell r="A44">
            <v>26102</v>
          </cell>
        </row>
        <row r="45">
          <cell r="A45">
            <v>26103</v>
          </cell>
        </row>
        <row r="46">
          <cell r="A46">
            <v>26104</v>
          </cell>
        </row>
        <row r="47">
          <cell r="A47">
            <v>26105</v>
          </cell>
        </row>
        <row r="48">
          <cell r="A48">
            <v>26106</v>
          </cell>
        </row>
        <row r="49">
          <cell r="A49">
            <v>26107</v>
          </cell>
        </row>
        <row r="50">
          <cell r="A50">
            <v>26108</v>
          </cell>
        </row>
        <row r="51">
          <cell r="A51">
            <v>27101</v>
          </cell>
        </row>
        <row r="52">
          <cell r="A52">
            <v>27201</v>
          </cell>
        </row>
        <row r="53">
          <cell r="A53">
            <v>27301</v>
          </cell>
        </row>
        <row r="54">
          <cell r="A54">
            <v>27401</v>
          </cell>
        </row>
        <row r="55">
          <cell r="A55">
            <v>27501</v>
          </cell>
        </row>
        <row r="56">
          <cell r="A56">
            <v>28101</v>
          </cell>
        </row>
        <row r="57">
          <cell r="A57">
            <v>28201</v>
          </cell>
        </row>
        <row r="58">
          <cell r="A58">
            <v>28301</v>
          </cell>
        </row>
        <row r="59">
          <cell r="A59">
            <v>29101</v>
          </cell>
        </row>
        <row r="60">
          <cell r="A60">
            <v>29201</v>
          </cell>
        </row>
        <row r="61">
          <cell r="A61">
            <v>29301</v>
          </cell>
        </row>
        <row r="62">
          <cell r="A62">
            <v>29401</v>
          </cell>
        </row>
        <row r="63">
          <cell r="A63">
            <v>29501</v>
          </cell>
        </row>
        <row r="64">
          <cell r="A64">
            <v>29601</v>
          </cell>
        </row>
        <row r="65">
          <cell r="A65">
            <v>29701</v>
          </cell>
        </row>
        <row r="66">
          <cell r="A66">
            <v>29801</v>
          </cell>
        </row>
        <row r="67">
          <cell r="A67">
            <v>29901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EstatusFosp"/>
      <sheetName val="Nombres_URS"/>
    </sheetNames>
    <sheetDataSet>
      <sheetData sheetId="0"/>
      <sheetData sheetId="1">
        <row r="3">
          <cell r="C3" t="str">
            <v>Autorizado</v>
          </cell>
        </row>
        <row r="4">
          <cell r="C4" t="str">
            <v>Cancelado</v>
          </cell>
        </row>
        <row r="5">
          <cell r="C5" t="str">
            <v>Devuelto</v>
          </cell>
        </row>
        <row r="6">
          <cell r="C6" t="str">
            <v>Otro (especificar en observaciones)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IACIONES RECHAZADAS 2006"/>
      <sheetName val="2006"/>
      <sheetName val="RECHAZOS ACTUALIZADOS"/>
      <sheetName val="2006 (2)"/>
    </sheetNames>
    <sheetDataSet>
      <sheetData sheetId="0" refreshError="1"/>
      <sheetData sheetId="1">
        <row r="6">
          <cell r="A6" t="str">
            <v>Volante    DP</v>
          </cell>
          <cell r="B6" t="str">
            <v>Fecha Recepcion</v>
          </cell>
          <cell r="C6" t="str">
            <v>No. Oficio de la UR</v>
          </cell>
          <cell r="D6" t="str">
            <v>Fecha Oficio</v>
          </cell>
          <cell r="E6" t="str">
            <v>UR</v>
          </cell>
          <cell r="F6" t="str">
            <v>Asunto</v>
          </cell>
          <cell r="G6" t="str">
            <v>Importe</v>
          </cell>
          <cell r="H6" t="str">
            <v>Tipo de movimiento</v>
          </cell>
          <cell r="I6" t="str">
            <v>Observaciones</v>
          </cell>
          <cell r="J6" t="str">
            <v>Oficio de Respuesta a la UR</v>
          </cell>
          <cell r="K6" t="str">
            <v>Fecha Oficio</v>
          </cell>
          <cell r="L6" t="str">
            <v>En atencion a</v>
          </cell>
        </row>
        <row r="7">
          <cell r="A7">
            <v>834</v>
          </cell>
          <cell r="B7">
            <v>38743</v>
          </cell>
          <cell r="C7" t="str">
            <v>DGA/CA/0110/06</v>
          </cell>
          <cell r="D7">
            <v>38742</v>
          </cell>
          <cell r="E7">
            <v>312</v>
          </cell>
          <cell r="F7" t="str">
            <v>Solicitud de Ampliación Líquida</v>
          </cell>
          <cell r="G7">
            <v>634000</v>
          </cell>
          <cell r="H7" t="str">
            <v>SE RECHAZA</v>
          </cell>
          <cell r="J7" t="str">
            <v>DGPOP/416/2006</v>
          </cell>
          <cell r="K7">
            <v>38758</v>
          </cell>
          <cell r="L7" t="str">
            <v>MTRO. BERNARDO ESPINO DEL CASTILLO BARRON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1100"/>
    <pageSetUpPr fitToPage="1"/>
  </sheetPr>
  <dimension ref="B1:O117"/>
  <sheetViews>
    <sheetView showGridLines="0" topLeftCell="B1" zoomScaleNormal="100" zoomScaleSheetLayoutView="80" workbookViewId="0">
      <pane xSplit="14" ySplit="6" topLeftCell="P14" activePane="bottomRight" state="frozen"/>
      <selection pane="topRight" activeCell="N1" sqref="N1"/>
      <selection pane="bottomLeft" activeCell="B7" sqref="B7"/>
      <selection pane="bottomRight" activeCell="O16" sqref="O16"/>
    </sheetView>
  </sheetViews>
  <sheetFormatPr baseColWidth="10" defaultColWidth="11" defaultRowHeight="16.5" x14ac:dyDescent="0.3"/>
  <cols>
    <col min="1" max="1" width="0.875" customWidth="1"/>
    <col min="2" max="2" width="5.375" customWidth="1"/>
    <col min="3" max="13" width="7.125" style="22" customWidth="1"/>
    <col min="14" max="14" width="23.875" style="22" customWidth="1"/>
    <col min="15" max="15" width="18.5" style="22" customWidth="1"/>
  </cols>
  <sheetData>
    <row r="1" spans="2:15" s="10" customFormat="1" ht="30" customHeight="1" x14ac:dyDescent="0.2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s="10" customFormat="1" ht="18.75" x14ac:dyDescent="0.25">
      <c r="C2" s="61" t="s">
        <v>1</v>
      </c>
      <c r="D2" s="61"/>
      <c r="E2" s="61"/>
      <c r="F2" s="61"/>
      <c r="G2" s="61"/>
      <c r="H2" s="61"/>
      <c r="I2" s="61"/>
      <c r="J2" s="23"/>
      <c r="K2" s="9"/>
      <c r="L2" s="9"/>
      <c r="M2" s="9"/>
      <c r="N2" s="9"/>
      <c r="O2" s="9"/>
    </row>
    <row r="3" spans="2:15" s="13" customFormat="1" ht="26.25" customHeight="1" thickBot="1" x14ac:dyDescent="0.3">
      <c r="C3" s="62" t="s">
        <v>2</v>
      </c>
      <c r="D3" s="63"/>
      <c r="E3" s="63"/>
      <c r="F3" s="63"/>
      <c r="G3" s="63"/>
      <c r="H3" s="63"/>
      <c r="I3" s="63"/>
      <c r="J3" s="63"/>
      <c r="K3" s="63"/>
      <c r="L3" s="63"/>
      <c r="M3" s="64"/>
      <c r="N3" s="11">
        <v>708062495</v>
      </c>
      <c r="O3" s="12"/>
    </row>
    <row r="4" spans="2:15" s="10" customFormat="1" thickBot="1" x14ac:dyDescent="0.3">
      <c r="C4" s="65" t="s">
        <v>3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14">
        <v>2023</v>
      </c>
    </row>
    <row r="5" spans="2:15" s="10" customFormat="1" thickBot="1" x14ac:dyDescent="0.3"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/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</row>
    <row r="6" spans="2:15" hidden="1" x14ac:dyDescent="0.3">
      <c r="C6" s="68" t="s">
        <v>16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5">
        <f>+SUBTOTAL(9,O7:O1048576)</f>
        <v>708062495</v>
      </c>
    </row>
    <row r="7" spans="2:15" x14ac:dyDescent="0.3">
      <c r="B7">
        <f>(LEFT(I7,2))*100</f>
        <v>2100</v>
      </c>
      <c r="C7" s="16" t="s">
        <v>17</v>
      </c>
      <c r="D7" s="17">
        <v>2</v>
      </c>
      <c r="E7" s="17">
        <v>5</v>
      </c>
      <c r="F7" s="18" t="s">
        <v>18</v>
      </c>
      <c r="G7" s="18" t="s">
        <v>19</v>
      </c>
      <c r="H7" s="17" t="s">
        <v>20</v>
      </c>
      <c r="I7" s="17">
        <v>21101</v>
      </c>
      <c r="J7" s="17"/>
      <c r="K7" s="17">
        <v>1</v>
      </c>
      <c r="L7" s="17">
        <v>1</v>
      </c>
      <c r="M7" s="18" t="s">
        <v>21</v>
      </c>
      <c r="N7" s="18" t="s">
        <v>22</v>
      </c>
      <c r="O7" s="19">
        <v>2401391</v>
      </c>
    </row>
    <row r="8" spans="2:15" x14ac:dyDescent="0.3">
      <c r="B8">
        <f t="shared" ref="B8:B71" si="0">(LEFT(I8,2))*100</f>
        <v>2100</v>
      </c>
      <c r="C8" s="16" t="s">
        <v>17</v>
      </c>
      <c r="D8" s="17">
        <v>1</v>
      </c>
      <c r="E8" s="17">
        <v>3</v>
      </c>
      <c r="F8" s="18" t="s">
        <v>18</v>
      </c>
      <c r="G8" s="18" t="s">
        <v>23</v>
      </c>
      <c r="H8" s="17" t="s">
        <v>24</v>
      </c>
      <c r="I8" s="17">
        <v>21101</v>
      </c>
      <c r="J8" s="17"/>
      <c r="K8" s="17">
        <v>1</v>
      </c>
      <c r="L8" s="17">
        <v>1</v>
      </c>
      <c r="M8" s="18" t="s">
        <v>21</v>
      </c>
      <c r="N8" s="18" t="s">
        <v>22</v>
      </c>
      <c r="O8" s="19">
        <v>3389</v>
      </c>
    </row>
    <row r="9" spans="2:15" x14ac:dyDescent="0.3">
      <c r="B9">
        <f t="shared" si="0"/>
        <v>2100</v>
      </c>
      <c r="C9" s="16" t="s">
        <v>17</v>
      </c>
      <c r="D9" s="17">
        <v>2</v>
      </c>
      <c r="E9" s="17">
        <v>5</v>
      </c>
      <c r="F9" s="18" t="s">
        <v>18</v>
      </c>
      <c r="G9" s="18" t="s">
        <v>19</v>
      </c>
      <c r="H9" s="17" t="s">
        <v>20</v>
      </c>
      <c r="I9" s="17">
        <v>21201</v>
      </c>
      <c r="J9" s="17"/>
      <c r="K9" s="17">
        <v>1</v>
      </c>
      <c r="L9" s="17">
        <v>1</v>
      </c>
      <c r="M9" s="18" t="s">
        <v>21</v>
      </c>
      <c r="N9" s="18" t="s">
        <v>22</v>
      </c>
      <c r="O9" s="19">
        <v>357814</v>
      </c>
    </row>
    <row r="10" spans="2:15" x14ac:dyDescent="0.3">
      <c r="B10">
        <f t="shared" si="0"/>
        <v>2100</v>
      </c>
      <c r="C10" s="16" t="s">
        <v>17</v>
      </c>
      <c r="D10" s="17">
        <v>2</v>
      </c>
      <c r="E10" s="17">
        <v>5</v>
      </c>
      <c r="F10" s="18" t="s">
        <v>18</v>
      </c>
      <c r="G10" s="18" t="s">
        <v>19</v>
      </c>
      <c r="H10" s="17" t="s">
        <v>20</v>
      </c>
      <c r="I10" s="17">
        <v>21401</v>
      </c>
      <c r="J10" s="17"/>
      <c r="K10" s="17">
        <v>1</v>
      </c>
      <c r="L10" s="17">
        <v>1</v>
      </c>
      <c r="M10" s="18" t="s">
        <v>21</v>
      </c>
      <c r="N10" s="18" t="s">
        <v>22</v>
      </c>
      <c r="O10" s="19">
        <v>2549883</v>
      </c>
    </row>
    <row r="11" spans="2:15" x14ac:dyDescent="0.3">
      <c r="B11">
        <f t="shared" si="0"/>
        <v>2100</v>
      </c>
      <c r="C11" s="16" t="s">
        <v>17</v>
      </c>
      <c r="D11" s="17">
        <v>1</v>
      </c>
      <c r="E11" s="17">
        <v>3</v>
      </c>
      <c r="F11" s="18" t="s">
        <v>18</v>
      </c>
      <c r="G11" s="18" t="s">
        <v>23</v>
      </c>
      <c r="H11" s="17" t="s">
        <v>24</v>
      </c>
      <c r="I11" s="17">
        <v>21401</v>
      </c>
      <c r="J11" s="17"/>
      <c r="K11" s="17">
        <v>1</v>
      </c>
      <c r="L11" s="17">
        <v>1</v>
      </c>
      <c r="M11" s="18" t="s">
        <v>21</v>
      </c>
      <c r="N11" s="18" t="s">
        <v>22</v>
      </c>
      <c r="O11" s="19">
        <v>2444</v>
      </c>
    </row>
    <row r="12" spans="2:15" x14ac:dyDescent="0.3">
      <c r="B12">
        <f t="shared" si="0"/>
        <v>2100</v>
      </c>
      <c r="C12" s="16" t="s">
        <v>17</v>
      </c>
      <c r="D12" s="17">
        <v>2</v>
      </c>
      <c r="E12" s="17">
        <v>5</v>
      </c>
      <c r="F12" s="18" t="s">
        <v>18</v>
      </c>
      <c r="G12" s="18" t="s">
        <v>19</v>
      </c>
      <c r="H12" s="17" t="s">
        <v>20</v>
      </c>
      <c r="I12" s="17">
        <v>21501</v>
      </c>
      <c r="J12" s="17"/>
      <c r="K12" s="17">
        <v>1</v>
      </c>
      <c r="L12" s="17">
        <v>1</v>
      </c>
      <c r="M12" s="18" t="s">
        <v>21</v>
      </c>
      <c r="N12" s="18" t="s">
        <v>22</v>
      </c>
      <c r="O12" s="19">
        <v>291851</v>
      </c>
    </row>
    <row r="13" spans="2:15" x14ac:dyDescent="0.3">
      <c r="B13">
        <f t="shared" si="0"/>
        <v>2100</v>
      </c>
      <c r="C13" s="16" t="s">
        <v>17</v>
      </c>
      <c r="D13" s="17">
        <v>2</v>
      </c>
      <c r="E13" s="17">
        <v>5</v>
      </c>
      <c r="F13" s="18" t="s">
        <v>18</v>
      </c>
      <c r="G13" s="18" t="s">
        <v>19</v>
      </c>
      <c r="H13" s="17" t="s">
        <v>20</v>
      </c>
      <c r="I13" s="17">
        <v>21502</v>
      </c>
      <c r="J13" s="17"/>
      <c r="K13" s="17">
        <v>1</v>
      </c>
      <c r="L13" s="17">
        <v>1</v>
      </c>
      <c r="M13" s="18" t="s">
        <v>21</v>
      </c>
      <c r="N13" s="18" t="s">
        <v>22</v>
      </c>
      <c r="O13" s="19">
        <v>16104025</v>
      </c>
    </row>
    <row r="14" spans="2:15" x14ac:dyDescent="0.3">
      <c r="B14">
        <f t="shared" si="0"/>
        <v>2100</v>
      </c>
      <c r="C14" s="16" t="s">
        <v>17</v>
      </c>
      <c r="D14" s="17">
        <v>2</v>
      </c>
      <c r="E14" s="17">
        <v>5</v>
      </c>
      <c r="F14" s="18" t="s">
        <v>18</v>
      </c>
      <c r="G14" s="18" t="s">
        <v>19</v>
      </c>
      <c r="H14" s="17" t="s">
        <v>20</v>
      </c>
      <c r="I14" s="17">
        <v>21601</v>
      </c>
      <c r="J14" s="17"/>
      <c r="K14" s="17">
        <v>1</v>
      </c>
      <c r="L14" s="17">
        <v>1</v>
      </c>
      <c r="M14" s="18" t="s">
        <v>21</v>
      </c>
      <c r="N14" s="18" t="s">
        <v>22</v>
      </c>
      <c r="O14" s="19">
        <v>2623164</v>
      </c>
    </row>
    <row r="15" spans="2:15" x14ac:dyDescent="0.3">
      <c r="B15">
        <f t="shared" si="0"/>
        <v>2200</v>
      </c>
      <c r="C15" s="16" t="s">
        <v>17</v>
      </c>
      <c r="D15" s="17">
        <v>2</v>
      </c>
      <c r="E15" s="17">
        <v>5</v>
      </c>
      <c r="F15" s="18" t="s">
        <v>18</v>
      </c>
      <c r="G15" s="18" t="s">
        <v>19</v>
      </c>
      <c r="H15" s="17" t="s">
        <v>20</v>
      </c>
      <c r="I15" s="17">
        <v>22104</v>
      </c>
      <c r="J15" s="17"/>
      <c r="K15" s="17">
        <v>1</v>
      </c>
      <c r="L15" s="17">
        <v>1</v>
      </c>
      <c r="M15" s="18" t="s">
        <v>21</v>
      </c>
      <c r="N15" s="18" t="s">
        <v>22</v>
      </c>
      <c r="O15" s="19">
        <v>2137736</v>
      </c>
    </row>
    <row r="16" spans="2:15" x14ac:dyDescent="0.3">
      <c r="B16">
        <f t="shared" si="0"/>
        <v>2200</v>
      </c>
      <c r="C16" s="16" t="s">
        <v>17</v>
      </c>
      <c r="D16" s="17">
        <v>2</v>
      </c>
      <c r="E16" s="17">
        <v>5</v>
      </c>
      <c r="F16" s="18" t="s">
        <v>18</v>
      </c>
      <c r="G16" s="18" t="s">
        <v>19</v>
      </c>
      <c r="H16" s="17" t="s">
        <v>20</v>
      </c>
      <c r="I16" s="17">
        <v>22201</v>
      </c>
      <c r="J16" s="17"/>
      <c r="K16" s="17">
        <v>1</v>
      </c>
      <c r="L16" s="17">
        <v>1</v>
      </c>
      <c r="M16" s="18" t="s">
        <v>21</v>
      </c>
      <c r="N16" s="18" t="s">
        <v>22</v>
      </c>
      <c r="O16" s="19">
        <v>8025269</v>
      </c>
    </row>
    <row r="17" spans="2:15" x14ac:dyDescent="0.3">
      <c r="B17">
        <f t="shared" si="0"/>
        <v>2200</v>
      </c>
      <c r="C17" s="16" t="s">
        <v>17</v>
      </c>
      <c r="D17" s="17">
        <v>2</v>
      </c>
      <c r="E17" s="17">
        <v>5</v>
      </c>
      <c r="F17" s="18" t="s">
        <v>18</v>
      </c>
      <c r="G17" s="18" t="s">
        <v>19</v>
      </c>
      <c r="H17" s="17" t="s">
        <v>20</v>
      </c>
      <c r="I17" s="17">
        <v>22301</v>
      </c>
      <c r="J17" s="17"/>
      <c r="K17" s="17">
        <v>1</v>
      </c>
      <c r="L17" s="17">
        <v>1</v>
      </c>
      <c r="M17" s="18" t="s">
        <v>21</v>
      </c>
      <c r="N17" s="18" t="s">
        <v>22</v>
      </c>
      <c r="O17" s="19">
        <v>62641</v>
      </c>
    </row>
    <row r="18" spans="2:15" x14ac:dyDescent="0.3">
      <c r="B18">
        <f t="shared" si="0"/>
        <v>2400</v>
      </c>
      <c r="C18" s="16" t="s">
        <v>17</v>
      </c>
      <c r="D18" s="17">
        <v>2</v>
      </c>
      <c r="E18" s="17">
        <v>5</v>
      </c>
      <c r="F18" s="18" t="s">
        <v>18</v>
      </c>
      <c r="G18" s="18" t="s">
        <v>19</v>
      </c>
      <c r="H18" s="17" t="s">
        <v>20</v>
      </c>
      <c r="I18" s="17">
        <v>24101</v>
      </c>
      <c r="J18" s="17"/>
      <c r="K18" s="17">
        <v>1</v>
      </c>
      <c r="L18" s="17">
        <v>1</v>
      </c>
      <c r="M18" s="18" t="s">
        <v>21</v>
      </c>
      <c r="N18" s="18" t="s">
        <v>22</v>
      </c>
      <c r="O18" s="19">
        <v>235224</v>
      </c>
    </row>
    <row r="19" spans="2:15" x14ac:dyDescent="0.3">
      <c r="B19">
        <f t="shared" si="0"/>
        <v>2400</v>
      </c>
      <c r="C19" s="16" t="s">
        <v>17</v>
      </c>
      <c r="D19" s="17">
        <v>2</v>
      </c>
      <c r="E19" s="17">
        <v>5</v>
      </c>
      <c r="F19" s="18" t="s">
        <v>18</v>
      </c>
      <c r="G19" s="18" t="s">
        <v>19</v>
      </c>
      <c r="H19" s="17" t="s">
        <v>20</v>
      </c>
      <c r="I19" s="17">
        <v>24201</v>
      </c>
      <c r="J19" s="17"/>
      <c r="K19" s="17">
        <v>1</v>
      </c>
      <c r="L19" s="17">
        <v>1</v>
      </c>
      <c r="M19" s="18" t="s">
        <v>21</v>
      </c>
      <c r="N19" s="18" t="s">
        <v>22</v>
      </c>
      <c r="O19" s="19">
        <v>409432</v>
      </c>
    </row>
    <row r="20" spans="2:15" x14ac:dyDescent="0.3">
      <c r="B20">
        <f t="shared" si="0"/>
        <v>2400</v>
      </c>
      <c r="C20" s="16" t="s">
        <v>17</v>
      </c>
      <c r="D20" s="17">
        <v>2</v>
      </c>
      <c r="E20" s="17">
        <v>5</v>
      </c>
      <c r="F20" s="18" t="s">
        <v>18</v>
      </c>
      <c r="G20" s="18" t="s">
        <v>19</v>
      </c>
      <c r="H20" s="17" t="s">
        <v>20</v>
      </c>
      <c r="I20" s="17">
        <v>24301</v>
      </c>
      <c r="J20" s="17"/>
      <c r="K20" s="17">
        <v>1</v>
      </c>
      <c r="L20" s="17">
        <v>1</v>
      </c>
      <c r="M20" s="18" t="s">
        <v>21</v>
      </c>
      <c r="N20" s="18" t="s">
        <v>22</v>
      </c>
      <c r="O20" s="19">
        <v>204945</v>
      </c>
    </row>
    <row r="21" spans="2:15" x14ac:dyDescent="0.3">
      <c r="B21">
        <f t="shared" si="0"/>
        <v>2400</v>
      </c>
      <c r="C21" s="16" t="s">
        <v>17</v>
      </c>
      <c r="D21" s="17">
        <v>2</v>
      </c>
      <c r="E21" s="17">
        <v>5</v>
      </c>
      <c r="F21" s="18" t="s">
        <v>18</v>
      </c>
      <c r="G21" s="18" t="s">
        <v>19</v>
      </c>
      <c r="H21" s="17" t="s">
        <v>20</v>
      </c>
      <c r="I21" s="17">
        <v>24401</v>
      </c>
      <c r="J21" s="17"/>
      <c r="K21" s="17">
        <v>1</v>
      </c>
      <c r="L21" s="17">
        <v>1</v>
      </c>
      <c r="M21" s="18" t="s">
        <v>21</v>
      </c>
      <c r="N21" s="18" t="s">
        <v>22</v>
      </c>
      <c r="O21" s="19">
        <v>440016</v>
      </c>
    </row>
    <row r="22" spans="2:15" x14ac:dyDescent="0.3">
      <c r="B22">
        <f t="shared" si="0"/>
        <v>2400</v>
      </c>
      <c r="C22" s="16" t="s">
        <v>17</v>
      </c>
      <c r="D22" s="17">
        <v>2</v>
      </c>
      <c r="E22" s="17">
        <v>5</v>
      </c>
      <c r="F22" s="18" t="s">
        <v>18</v>
      </c>
      <c r="G22" s="18" t="s">
        <v>19</v>
      </c>
      <c r="H22" s="17" t="s">
        <v>20</v>
      </c>
      <c r="I22" s="17">
        <v>24501</v>
      </c>
      <c r="J22" s="17"/>
      <c r="K22" s="17">
        <v>1</v>
      </c>
      <c r="L22" s="17">
        <v>1</v>
      </c>
      <c r="M22" s="18" t="s">
        <v>21</v>
      </c>
      <c r="N22" s="18" t="s">
        <v>22</v>
      </c>
      <c r="O22" s="19">
        <v>875344</v>
      </c>
    </row>
    <row r="23" spans="2:15" x14ac:dyDescent="0.3">
      <c r="B23">
        <f t="shared" si="0"/>
        <v>2400</v>
      </c>
      <c r="C23" s="16" t="s">
        <v>17</v>
      </c>
      <c r="D23" s="17">
        <v>2</v>
      </c>
      <c r="E23" s="17">
        <v>5</v>
      </c>
      <c r="F23" s="18" t="s">
        <v>18</v>
      </c>
      <c r="G23" s="18" t="s">
        <v>19</v>
      </c>
      <c r="H23" s="17" t="s">
        <v>20</v>
      </c>
      <c r="I23" s="17">
        <v>24601</v>
      </c>
      <c r="J23" s="17"/>
      <c r="K23" s="17">
        <v>1</v>
      </c>
      <c r="L23" s="17">
        <v>1</v>
      </c>
      <c r="M23" s="18" t="s">
        <v>21</v>
      </c>
      <c r="N23" s="18" t="s">
        <v>22</v>
      </c>
      <c r="O23" s="19">
        <v>3515149</v>
      </c>
    </row>
    <row r="24" spans="2:15" x14ac:dyDescent="0.3">
      <c r="B24">
        <f t="shared" si="0"/>
        <v>2400</v>
      </c>
      <c r="C24" s="16" t="s">
        <v>17</v>
      </c>
      <c r="D24" s="17">
        <v>2</v>
      </c>
      <c r="E24" s="17">
        <v>5</v>
      </c>
      <c r="F24" s="18" t="s">
        <v>18</v>
      </c>
      <c r="G24" s="18" t="s">
        <v>19</v>
      </c>
      <c r="H24" s="17" t="s">
        <v>20</v>
      </c>
      <c r="I24" s="17">
        <v>24701</v>
      </c>
      <c r="J24" s="17"/>
      <c r="K24" s="17">
        <v>1</v>
      </c>
      <c r="L24" s="17">
        <v>1</v>
      </c>
      <c r="M24" s="18" t="s">
        <v>21</v>
      </c>
      <c r="N24" s="18" t="s">
        <v>22</v>
      </c>
      <c r="O24" s="19">
        <v>4016284</v>
      </c>
    </row>
    <row r="25" spans="2:15" x14ac:dyDescent="0.3">
      <c r="B25">
        <f t="shared" si="0"/>
        <v>2400</v>
      </c>
      <c r="C25" s="16" t="s">
        <v>17</v>
      </c>
      <c r="D25" s="17">
        <v>2</v>
      </c>
      <c r="E25" s="17">
        <v>5</v>
      </c>
      <c r="F25" s="18" t="s">
        <v>18</v>
      </c>
      <c r="G25" s="18" t="s">
        <v>19</v>
      </c>
      <c r="H25" s="17" t="s">
        <v>20</v>
      </c>
      <c r="I25" s="17">
        <v>24801</v>
      </c>
      <c r="J25" s="17"/>
      <c r="K25" s="17">
        <v>1</v>
      </c>
      <c r="L25" s="17">
        <v>1</v>
      </c>
      <c r="M25" s="18" t="s">
        <v>21</v>
      </c>
      <c r="N25" s="18" t="s">
        <v>22</v>
      </c>
      <c r="O25" s="19">
        <v>1810870</v>
      </c>
    </row>
    <row r="26" spans="2:15" x14ac:dyDescent="0.3">
      <c r="B26">
        <f t="shared" si="0"/>
        <v>2400</v>
      </c>
      <c r="C26" s="16" t="s">
        <v>17</v>
      </c>
      <c r="D26" s="17">
        <v>2</v>
      </c>
      <c r="E26" s="17">
        <v>5</v>
      </c>
      <c r="F26" s="18" t="s">
        <v>18</v>
      </c>
      <c r="G26" s="18" t="s">
        <v>19</v>
      </c>
      <c r="H26" s="17" t="s">
        <v>20</v>
      </c>
      <c r="I26" s="17">
        <v>24901</v>
      </c>
      <c r="J26" s="17"/>
      <c r="K26" s="17">
        <v>1</v>
      </c>
      <c r="L26" s="17">
        <v>1</v>
      </c>
      <c r="M26" s="18" t="s">
        <v>21</v>
      </c>
      <c r="N26" s="18" t="s">
        <v>22</v>
      </c>
      <c r="O26" s="19">
        <v>1035924</v>
      </c>
    </row>
    <row r="27" spans="2:15" x14ac:dyDescent="0.3">
      <c r="B27">
        <f t="shared" si="0"/>
        <v>2500</v>
      </c>
      <c r="C27" s="16" t="s">
        <v>17</v>
      </c>
      <c r="D27" s="17">
        <v>2</v>
      </c>
      <c r="E27" s="17">
        <v>5</v>
      </c>
      <c r="F27" s="18" t="s">
        <v>18</v>
      </c>
      <c r="G27" s="18" t="s">
        <v>19</v>
      </c>
      <c r="H27" s="17" t="s">
        <v>20</v>
      </c>
      <c r="I27" s="17">
        <v>25101</v>
      </c>
      <c r="J27" s="17"/>
      <c r="K27" s="17">
        <v>1</v>
      </c>
      <c r="L27" s="17">
        <v>1</v>
      </c>
      <c r="M27" s="18" t="s">
        <v>21</v>
      </c>
      <c r="N27" s="18" t="s">
        <v>22</v>
      </c>
      <c r="O27" s="19">
        <v>5342289</v>
      </c>
    </row>
    <row r="28" spans="2:15" x14ac:dyDescent="0.3">
      <c r="B28">
        <f t="shared" si="0"/>
        <v>2500</v>
      </c>
      <c r="C28" s="16" t="s">
        <v>17</v>
      </c>
      <c r="D28" s="17">
        <v>2</v>
      </c>
      <c r="E28" s="17">
        <v>5</v>
      </c>
      <c r="F28" s="18" t="s">
        <v>18</v>
      </c>
      <c r="G28" s="18" t="s">
        <v>19</v>
      </c>
      <c r="H28" s="17" t="s">
        <v>20</v>
      </c>
      <c r="I28" s="17">
        <v>25201</v>
      </c>
      <c r="J28" s="17"/>
      <c r="K28" s="17">
        <v>1</v>
      </c>
      <c r="L28" s="17">
        <v>1</v>
      </c>
      <c r="M28" s="18" t="s">
        <v>21</v>
      </c>
      <c r="N28" s="18" t="s">
        <v>22</v>
      </c>
      <c r="O28" s="19">
        <v>3287244</v>
      </c>
    </row>
    <row r="29" spans="2:15" x14ac:dyDescent="0.3">
      <c r="B29">
        <f t="shared" si="0"/>
        <v>2500</v>
      </c>
      <c r="C29" s="16" t="s">
        <v>17</v>
      </c>
      <c r="D29" s="17">
        <v>2</v>
      </c>
      <c r="E29" s="17">
        <v>5</v>
      </c>
      <c r="F29" s="18" t="s">
        <v>18</v>
      </c>
      <c r="G29" s="18" t="s">
        <v>19</v>
      </c>
      <c r="H29" s="17" t="s">
        <v>20</v>
      </c>
      <c r="I29" s="17">
        <v>25301</v>
      </c>
      <c r="J29" s="17"/>
      <c r="K29" s="17">
        <v>1</v>
      </c>
      <c r="L29" s="17">
        <v>1</v>
      </c>
      <c r="M29" s="18" t="s">
        <v>21</v>
      </c>
      <c r="N29" s="18" t="s">
        <v>22</v>
      </c>
      <c r="O29" s="19">
        <v>749320</v>
      </c>
    </row>
    <row r="30" spans="2:15" x14ac:dyDescent="0.3">
      <c r="B30">
        <f t="shared" si="0"/>
        <v>2500</v>
      </c>
      <c r="C30" s="16" t="s">
        <v>17</v>
      </c>
      <c r="D30" s="17">
        <v>2</v>
      </c>
      <c r="E30" s="17">
        <v>5</v>
      </c>
      <c r="F30" s="18" t="s">
        <v>18</v>
      </c>
      <c r="G30" s="18" t="s">
        <v>19</v>
      </c>
      <c r="H30" s="17" t="s">
        <v>20</v>
      </c>
      <c r="I30" s="17">
        <v>25401</v>
      </c>
      <c r="J30" s="17"/>
      <c r="K30" s="17">
        <v>1</v>
      </c>
      <c r="L30" s="17">
        <v>1</v>
      </c>
      <c r="M30" s="18" t="s">
        <v>21</v>
      </c>
      <c r="N30" s="18" t="s">
        <v>22</v>
      </c>
      <c r="O30" s="19">
        <v>598765</v>
      </c>
    </row>
    <row r="31" spans="2:15" x14ac:dyDescent="0.3">
      <c r="B31">
        <f t="shared" si="0"/>
        <v>2500</v>
      </c>
      <c r="C31" s="16" t="s">
        <v>17</v>
      </c>
      <c r="D31" s="17">
        <v>2</v>
      </c>
      <c r="E31" s="17">
        <v>5</v>
      </c>
      <c r="F31" s="18" t="s">
        <v>18</v>
      </c>
      <c r="G31" s="18" t="s">
        <v>19</v>
      </c>
      <c r="H31" s="17" t="s">
        <v>20</v>
      </c>
      <c r="I31" s="17">
        <v>25501</v>
      </c>
      <c r="J31" s="17"/>
      <c r="K31" s="17">
        <v>1</v>
      </c>
      <c r="L31" s="17">
        <v>1</v>
      </c>
      <c r="M31" s="18" t="s">
        <v>21</v>
      </c>
      <c r="N31" s="18" t="s">
        <v>22</v>
      </c>
      <c r="O31" s="19">
        <v>6000410</v>
      </c>
    </row>
    <row r="32" spans="2:15" x14ac:dyDescent="0.3">
      <c r="B32">
        <f t="shared" si="0"/>
        <v>2500</v>
      </c>
      <c r="C32" s="16" t="s">
        <v>17</v>
      </c>
      <c r="D32" s="17">
        <v>2</v>
      </c>
      <c r="E32" s="17">
        <v>5</v>
      </c>
      <c r="F32" s="18" t="s">
        <v>18</v>
      </c>
      <c r="G32" s="18" t="s">
        <v>19</v>
      </c>
      <c r="H32" s="17" t="s">
        <v>20</v>
      </c>
      <c r="I32" s="17">
        <v>25601</v>
      </c>
      <c r="J32" s="17"/>
      <c r="K32" s="17">
        <v>1</v>
      </c>
      <c r="L32" s="17">
        <v>1</v>
      </c>
      <c r="M32" s="18" t="s">
        <v>21</v>
      </c>
      <c r="N32" s="18" t="s">
        <v>22</v>
      </c>
      <c r="O32" s="19">
        <v>575525</v>
      </c>
    </row>
    <row r="33" spans="2:15" x14ac:dyDescent="0.3">
      <c r="B33">
        <f t="shared" si="0"/>
        <v>2500</v>
      </c>
      <c r="C33" s="16" t="s">
        <v>17</v>
      </c>
      <c r="D33" s="17">
        <v>2</v>
      </c>
      <c r="E33" s="17">
        <v>5</v>
      </c>
      <c r="F33" s="18" t="s">
        <v>18</v>
      </c>
      <c r="G33" s="18" t="s">
        <v>19</v>
      </c>
      <c r="H33" s="17" t="s">
        <v>20</v>
      </c>
      <c r="I33" s="17">
        <v>25901</v>
      </c>
      <c r="J33" s="17"/>
      <c r="K33" s="17">
        <v>1</v>
      </c>
      <c r="L33" s="17">
        <v>1</v>
      </c>
      <c r="M33" s="18" t="s">
        <v>21</v>
      </c>
      <c r="N33" s="18" t="s">
        <v>22</v>
      </c>
      <c r="O33" s="19">
        <v>303371</v>
      </c>
    </row>
    <row r="34" spans="2:15" x14ac:dyDescent="0.3">
      <c r="B34">
        <f t="shared" si="0"/>
        <v>2600</v>
      </c>
      <c r="C34" s="16" t="s">
        <v>17</v>
      </c>
      <c r="D34" s="17">
        <v>2</v>
      </c>
      <c r="E34" s="17">
        <v>5</v>
      </c>
      <c r="F34" s="18" t="s">
        <v>18</v>
      </c>
      <c r="G34" s="18" t="s">
        <v>19</v>
      </c>
      <c r="H34" s="17" t="s">
        <v>20</v>
      </c>
      <c r="I34" s="17">
        <v>26102</v>
      </c>
      <c r="J34" s="17"/>
      <c r="K34" s="17">
        <v>1</v>
      </c>
      <c r="L34" s="17">
        <v>1</v>
      </c>
      <c r="M34" s="18" t="s">
        <v>21</v>
      </c>
      <c r="N34" s="18" t="s">
        <v>22</v>
      </c>
      <c r="O34" s="19">
        <v>12244516</v>
      </c>
    </row>
    <row r="35" spans="2:15" x14ac:dyDescent="0.3">
      <c r="B35">
        <f t="shared" si="0"/>
        <v>2600</v>
      </c>
      <c r="C35" s="16" t="s">
        <v>17</v>
      </c>
      <c r="D35" s="17">
        <v>1</v>
      </c>
      <c r="E35" s="17">
        <v>3</v>
      </c>
      <c r="F35" s="18" t="s">
        <v>18</v>
      </c>
      <c r="G35" s="18" t="s">
        <v>23</v>
      </c>
      <c r="H35" s="17" t="s">
        <v>24</v>
      </c>
      <c r="I35" s="17">
        <v>26102</v>
      </c>
      <c r="J35" s="17"/>
      <c r="K35" s="17">
        <v>1</v>
      </c>
      <c r="L35" s="17">
        <v>1</v>
      </c>
      <c r="M35" s="18" t="s">
        <v>21</v>
      </c>
      <c r="N35" s="18" t="s">
        <v>22</v>
      </c>
      <c r="O35" s="19">
        <v>26040</v>
      </c>
    </row>
    <row r="36" spans="2:15" x14ac:dyDescent="0.3">
      <c r="B36">
        <f t="shared" si="0"/>
        <v>2700</v>
      </c>
      <c r="C36" s="16" t="s">
        <v>17</v>
      </c>
      <c r="D36" s="17">
        <v>2</v>
      </c>
      <c r="E36" s="17">
        <v>5</v>
      </c>
      <c r="F36" s="18" t="s">
        <v>18</v>
      </c>
      <c r="G36" s="18" t="s">
        <v>19</v>
      </c>
      <c r="H36" s="17" t="s">
        <v>20</v>
      </c>
      <c r="I36" s="17">
        <v>27101</v>
      </c>
      <c r="J36" s="17"/>
      <c r="K36" s="17">
        <v>1</v>
      </c>
      <c r="L36" s="17">
        <v>1</v>
      </c>
      <c r="M36" s="18" t="s">
        <v>21</v>
      </c>
      <c r="N36" s="18" t="s">
        <v>22</v>
      </c>
      <c r="O36" s="19">
        <v>153477</v>
      </c>
    </row>
    <row r="37" spans="2:15" x14ac:dyDescent="0.3">
      <c r="B37">
        <f t="shared" si="0"/>
        <v>2700</v>
      </c>
      <c r="C37" s="16" t="s">
        <v>17</v>
      </c>
      <c r="D37" s="17">
        <v>2</v>
      </c>
      <c r="E37" s="17">
        <v>5</v>
      </c>
      <c r="F37" s="18" t="s">
        <v>18</v>
      </c>
      <c r="G37" s="18" t="s">
        <v>19</v>
      </c>
      <c r="H37" s="17" t="s">
        <v>20</v>
      </c>
      <c r="I37" s="17">
        <v>27201</v>
      </c>
      <c r="J37" s="17"/>
      <c r="K37" s="17">
        <v>1</v>
      </c>
      <c r="L37" s="17">
        <v>1</v>
      </c>
      <c r="M37" s="18" t="s">
        <v>21</v>
      </c>
      <c r="N37" s="18" t="s">
        <v>22</v>
      </c>
      <c r="O37" s="19">
        <v>163359</v>
      </c>
    </row>
    <row r="38" spans="2:15" x14ac:dyDescent="0.3">
      <c r="B38">
        <f t="shared" si="0"/>
        <v>2700</v>
      </c>
      <c r="C38" s="16" t="s">
        <v>17</v>
      </c>
      <c r="D38" s="17">
        <v>2</v>
      </c>
      <c r="E38" s="17">
        <v>5</v>
      </c>
      <c r="F38" s="18" t="s">
        <v>18</v>
      </c>
      <c r="G38" s="18" t="s">
        <v>19</v>
      </c>
      <c r="H38" s="17" t="s">
        <v>20</v>
      </c>
      <c r="I38" s="17">
        <v>27401</v>
      </c>
      <c r="J38" s="17"/>
      <c r="K38" s="17">
        <v>1</v>
      </c>
      <c r="L38" s="17">
        <v>1</v>
      </c>
      <c r="M38" s="18" t="s">
        <v>21</v>
      </c>
      <c r="N38" s="18" t="s">
        <v>22</v>
      </c>
      <c r="O38" s="19">
        <v>48445</v>
      </c>
    </row>
    <row r="39" spans="2:15" x14ac:dyDescent="0.3">
      <c r="B39">
        <f t="shared" si="0"/>
        <v>2700</v>
      </c>
      <c r="C39" s="16" t="s">
        <v>17</v>
      </c>
      <c r="D39" s="17">
        <v>2</v>
      </c>
      <c r="E39" s="17">
        <v>5</v>
      </c>
      <c r="F39" s="18" t="s">
        <v>18</v>
      </c>
      <c r="G39" s="18" t="s">
        <v>19</v>
      </c>
      <c r="H39" s="17" t="s">
        <v>20</v>
      </c>
      <c r="I39" s="17">
        <v>27501</v>
      </c>
      <c r="J39" s="17"/>
      <c r="K39" s="17">
        <v>1</v>
      </c>
      <c r="L39" s="17">
        <v>1</v>
      </c>
      <c r="M39" s="18" t="s">
        <v>21</v>
      </c>
      <c r="N39" s="18" t="s">
        <v>22</v>
      </c>
      <c r="O39" s="19">
        <v>87883</v>
      </c>
    </row>
    <row r="40" spans="2:15" x14ac:dyDescent="0.3">
      <c r="B40">
        <f t="shared" si="0"/>
        <v>2900</v>
      </c>
      <c r="C40" s="16" t="s">
        <v>17</v>
      </c>
      <c r="D40" s="17">
        <v>2</v>
      </c>
      <c r="E40" s="17">
        <v>5</v>
      </c>
      <c r="F40" s="18" t="s">
        <v>18</v>
      </c>
      <c r="G40" s="18" t="s">
        <v>19</v>
      </c>
      <c r="H40" s="17" t="s">
        <v>20</v>
      </c>
      <c r="I40" s="17">
        <v>29101</v>
      </c>
      <c r="J40" s="17"/>
      <c r="K40" s="17">
        <v>1</v>
      </c>
      <c r="L40" s="17">
        <v>1</v>
      </c>
      <c r="M40" s="18" t="s">
        <v>21</v>
      </c>
      <c r="N40" s="18" t="s">
        <v>22</v>
      </c>
      <c r="O40" s="19">
        <v>2368578</v>
      </c>
    </row>
    <row r="41" spans="2:15" x14ac:dyDescent="0.3">
      <c r="B41">
        <f t="shared" si="0"/>
        <v>2900</v>
      </c>
      <c r="C41" s="16" t="s">
        <v>17</v>
      </c>
      <c r="D41" s="17">
        <v>2</v>
      </c>
      <c r="E41" s="17">
        <v>5</v>
      </c>
      <c r="F41" s="18" t="s">
        <v>18</v>
      </c>
      <c r="G41" s="18" t="s">
        <v>19</v>
      </c>
      <c r="H41" s="17" t="s">
        <v>20</v>
      </c>
      <c r="I41" s="17">
        <v>29201</v>
      </c>
      <c r="J41" s="17"/>
      <c r="K41" s="17">
        <v>1</v>
      </c>
      <c r="L41" s="17">
        <v>1</v>
      </c>
      <c r="M41" s="18" t="s">
        <v>21</v>
      </c>
      <c r="N41" s="18" t="s">
        <v>22</v>
      </c>
      <c r="O41" s="19">
        <v>407074</v>
      </c>
    </row>
    <row r="42" spans="2:15" x14ac:dyDescent="0.3">
      <c r="B42">
        <f t="shared" si="0"/>
        <v>2900</v>
      </c>
      <c r="C42" s="16" t="s">
        <v>17</v>
      </c>
      <c r="D42" s="17">
        <v>2</v>
      </c>
      <c r="E42" s="17">
        <v>5</v>
      </c>
      <c r="F42" s="18" t="s">
        <v>18</v>
      </c>
      <c r="G42" s="18" t="s">
        <v>19</v>
      </c>
      <c r="H42" s="17" t="s">
        <v>20</v>
      </c>
      <c r="I42" s="17">
        <v>29301</v>
      </c>
      <c r="J42" s="17"/>
      <c r="K42" s="17">
        <v>1</v>
      </c>
      <c r="L42" s="17">
        <v>1</v>
      </c>
      <c r="M42" s="18" t="s">
        <v>21</v>
      </c>
      <c r="N42" s="18" t="s">
        <v>22</v>
      </c>
      <c r="O42" s="19">
        <v>690464</v>
      </c>
    </row>
    <row r="43" spans="2:15" x14ac:dyDescent="0.3">
      <c r="B43">
        <f t="shared" si="0"/>
        <v>2900</v>
      </c>
      <c r="C43" s="16" t="s">
        <v>17</v>
      </c>
      <c r="D43" s="17">
        <v>2</v>
      </c>
      <c r="E43" s="17">
        <v>5</v>
      </c>
      <c r="F43" s="18" t="s">
        <v>18</v>
      </c>
      <c r="G43" s="18" t="s">
        <v>19</v>
      </c>
      <c r="H43" s="17" t="s">
        <v>20</v>
      </c>
      <c r="I43" s="17">
        <v>29401</v>
      </c>
      <c r="J43" s="17"/>
      <c r="K43" s="17">
        <v>1</v>
      </c>
      <c r="L43" s="17">
        <v>1</v>
      </c>
      <c r="M43" s="18" t="s">
        <v>21</v>
      </c>
      <c r="N43" s="18" t="s">
        <v>22</v>
      </c>
      <c r="O43" s="19">
        <v>481445</v>
      </c>
    </row>
    <row r="44" spans="2:15" x14ac:dyDescent="0.3">
      <c r="B44">
        <f t="shared" si="0"/>
        <v>2900</v>
      </c>
      <c r="C44" s="16" t="s">
        <v>17</v>
      </c>
      <c r="D44" s="17">
        <v>2</v>
      </c>
      <c r="E44" s="17">
        <v>5</v>
      </c>
      <c r="F44" s="18" t="s">
        <v>18</v>
      </c>
      <c r="G44" s="18" t="s">
        <v>19</v>
      </c>
      <c r="H44" s="17" t="s">
        <v>20</v>
      </c>
      <c r="I44" s="17">
        <v>29501</v>
      </c>
      <c r="J44" s="17"/>
      <c r="K44" s="17">
        <v>1</v>
      </c>
      <c r="L44" s="17">
        <v>1</v>
      </c>
      <c r="M44" s="18" t="s">
        <v>21</v>
      </c>
      <c r="N44" s="18" t="s">
        <v>22</v>
      </c>
      <c r="O44" s="19">
        <v>860130</v>
      </c>
    </row>
    <row r="45" spans="2:15" x14ac:dyDescent="0.3">
      <c r="B45">
        <f t="shared" si="0"/>
        <v>2900</v>
      </c>
      <c r="C45" s="16" t="s">
        <v>17</v>
      </c>
      <c r="D45" s="17">
        <v>2</v>
      </c>
      <c r="E45" s="17">
        <v>5</v>
      </c>
      <c r="F45" s="18" t="s">
        <v>18</v>
      </c>
      <c r="G45" s="18" t="s">
        <v>19</v>
      </c>
      <c r="H45" s="17" t="s">
        <v>20</v>
      </c>
      <c r="I45" s="17">
        <v>29601</v>
      </c>
      <c r="J45" s="17"/>
      <c r="K45" s="17">
        <v>1</v>
      </c>
      <c r="L45" s="17">
        <v>1</v>
      </c>
      <c r="M45" s="18" t="s">
        <v>21</v>
      </c>
      <c r="N45" s="18" t="s">
        <v>22</v>
      </c>
      <c r="O45" s="19">
        <v>1053451</v>
      </c>
    </row>
    <row r="46" spans="2:15" x14ac:dyDescent="0.3">
      <c r="B46">
        <f t="shared" si="0"/>
        <v>2900</v>
      </c>
      <c r="C46" s="16" t="s">
        <v>17</v>
      </c>
      <c r="D46" s="17">
        <v>2</v>
      </c>
      <c r="E46" s="17">
        <v>5</v>
      </c>
      <c r="F46" s="18" t="s">
        <v>18</v>
      </c>
      <c r="G46" s="18" t="s">
        <v>19</v>
      </c>
      <c r="H46" s="17" t="s">
        <v>20</v>
      </c>
      <c r="I46" s="17">
        <v>29801</v>
      </c>
      <c r="J46" s="17"/>
      <c r="K46" s="17">
        <v>1</v>
      </c>
      <c r="L46" s="17">
        <v>1</v>
      </c>
      <c r="M46" s="18" t="s">
        <v>21</v>
      </c>
      <c r="N46" s="18" t="s">
        <v>22</v>
      </c>
      <c r="O46" s="19">
        <v>725677</v>
      </c>
    </row>
    <row r="47" spans="2:15" x14ac:dyDescent="0.3">
      <c r="B47">
        <f t="shared" si="0"/>
        <v>2900</v>
      </c>
      <c r="C47" s="16" t="s">
        <v>17</v>
      </c>
      <c r="D47" s="17">
        <v>2</v>
      </c>
      <c r="E47" s="17">
        <v>5</v>
      </c>
      <c r="F47" s="18" t="s">
        <v>18</v>
      </c>
      <c r="G47" s="18" t="s">
        <v>19</v>
      </c>
      <c r="H47" s="17" t="s">
        <v>20</v>
      </c>
      <c r="I47" s="17">
        <v>29901</v>
      </c>
      <c r="J47" s="17"/>
      <c r="K47" s="17">
        <v>1</v>
      </c>
      <c r="L47" s="17">
        <v>1</v>
      </c>
      <c r="M47" s="18" t="s">
        <v>21</v>
      </c>
      <c r="N47" s="18" t="s">
        <v>22</v>
      </c>
      <c r="O47" s="19">
        <v>75548</v>
      </c>
    </row>
    <row r="48" spans="2:15" x14ac:dyDescent="0.3">
      <c r="B48">
        <f t="shared" si="0"/>
        <v>3100</v>
      </c>
      <c r="C48" s="16" t="s">
        <v>17</v>
      </c>
      <c r="D48" s="17">
        <v>2</v>
      </c>
      <c r="E48" s="17">
        <v>5</v>
      </c>
      <c r="F48" s="18" t="s">
        <v>18</v>
      </c>
      <c r="G48" s="18" t="s">
        <v>19</v>
      </c>
      <c r="H48" s="17" t="s">
        <v>20</v>
      </c>
      <c r="I48" s="17">
        <v>31101</v>
      </c>
      <c r="J48" s="17"/>
      <c r="K48" s="17">
        <v>1</v>
      </c>
      <c r="L48" s="17">
        <v>1</v>
      </c>
      <c r="M48" s="18" t="s">
        <v>21</v>
      </c>
      <c r="N48" s="18" t="s">
        <v>22</v>
      </c>
      <c r="O48" s="19">
        <v>11846551</v>
      </c>
    </row>
    <row r="49" spans="2:15" x14ac:dyDescent="0.3">
      <c r="B49">
        <f t="shared" si="0"/>
        <v>3100</v>
      </c>
      <c r="C49" s="16" t="s">
        <v>17</v>
      </c>
      <c r="D49" s="17">
        <v>2</v>
      </c>
      <c r="E49" s="17">
        <v>5</v>
      </c>
      <c r="F49" s="18" t="s">
        <v>18</v>
      </c>
      <c r="G49" s="18" t="s">
        <v>19</v>
      </c>
      <c r="H49" s="17" t="s">
        <v>20</v>
      </c>
      <c r="I49" s="17">
        <v>31201</v>
      </c>
      <c r="J49" s="17"/>
      <c r="K49" s="17">
        <v>1</v>
      </c>
      <c r="L49" s="17">
        <v>1</v>
      </c>
      <c r="M49" s="18" t="s">
        <v>21</v>
      </c>
      <c r="N49" s="18" t="s">
        <v>22</v>
      </c>
      <c r="O49" s="19">
        <v>743865</v>
      </c>
    </row>
    <row r="50" spans="2:15" x14ac:dyDescent="0.3">
      <c r="B50">
        <f t="shared" si="0"/>
        <v>3100</v>
      </c>
      <c r="C50" s="16" t="s">
        <v>17</v>
      </c>
      <c r="D50" s="17">
        <v>2</v>
      </c>
      <c r="E50" s="17">
        <v>5</v>
      </c>
      <c r="F50" s="18" t="s">
        <v>18</v>
      </c>
      <c r="G50" s="18" t="s">
        <v>19</v>
      </c>
      <c r="H50" s="17" t="s">
        <v>20</v>
      </c>
      <c r="I50" s="17">
        <v>31301</v>
      </c>
      <c r="J50" s="17"/>
      <c r="K50" s="17">
        <v>1</v>
      </c>
      <c r="L50" s="17">
        <v>1</v>
      </c>
      <c r="M50" s="18" t="s">
        <v>21</v>
      </c>
      <c r="N50" s="18" t="s">
        <v>22</v>
      </c>
      <c r="O50" s="19">
        <v>169059</v>
      </c>
    </row>
    <row r="51" spans="2:15" x14ac:dyDescent="0.3">
      <c r="B51">
        <f t="shared" si="0"/>
        <v>3100</v>
      </c>
      <c r="C51" s="16" t="s">
        <v>17</v>
      </c>
      <c r="D51" s="17">
        <v>2</v>
      </c>
      <c r="E51" s="17">
        <v>5</v>
      </c>
      <c r="F51" s="18" t="s">
        <v>18</v>
      </c>
      <c r="G51" s="18" t="s">
        <v>19</v>
      </c>
      <c r="H51" s="17" t="s">
        <v>20</v>
      </c>
      <c r="I51" s="17">
        <v>31401</v>
      </c>
      <c r="J51" s="17"/>
      <c r="K51" s="17">
        <v>1</v>
      </c>
      <c r="L51" s="17">
        <v>1</v>
      </c>
      <c r="M51" s="18" t="s">
        <v>21</v>
      </c>
      <c r="N51" s="18" t="s">
        <v>22</v>
      </c>
      <c r="O51" s="19">
        <v>2849082</v>
      </c>
    </row>
    <row r="52" spans="2:15" x14ac:dyDescent="0.3">
      <c r="B52">
        <f t="shared" si="0"/>
        <v>3100</v>
      </c>
      <c r="C52" s="16" t="s">
        <v>17</v>
      </c>
      <c r="D52" s="17">
        <v>2</v>
      </c>
      <c r="E52" s="17">
        <v>5</v>
      </c>
      <c r="F52" s="18" t="s">
        <v>18</v>
      </c>
      <c r="G52" s="18" t="s">
        <v>19</v>
      </c>
      <c r="H52" s="17" t="s">
        <v>20</v>
      </c>
      <c r="I52" s="17">
        <v>31701</v>
      </c>
      <c r="J52" s="17"/>
      <c r="K52" s="17">
        <v>1</v>
      </c>
      <c r="L52" s="17">
        <v>1</v>
      </c>
      <c r="M52" s="18" t="s">
        <v>21</v>
      </c>
      <c r="N52" s="18" t="s">
        <v>22</v>
      </c>
      <c r="O52" s="19">
        <v>9316401</v>
      </c>
    </row>
    <row r="53" spans="2:15" x14ac:dyDescent="0.3">
      <c r="B53">
        <f t="shared" si="0"/>
        <v>3100</v>
      </c>
      <c r="C53" s="16" t="s">
        <v>17</v>
      </c>
      <c r="D53" s="17">
        <v>2</v>
      </c>
      <c r="E53" s="17">
        <v>5</v>
      </c>
      <c r="F53" s="18" t="s">
        <v>18</v>
      </c>
      <c r="G53" s="18" t="s">
        <v>19</v>
      </c>
      <c r="H53" s="17" t="s">
        <v>20</v>
      </c>
      <c r="I53" s="17">
        <v>31801</v>
      </c>
      <c r="J53" s="17"/>
      <c r="K53" s="17">
        <v>1</v>
      </c>
      <c r="L53" s="17">
        <v>1</v>
      </c>
      <c r="M53" s="18" t="s">
        <v>21</v>
      </c>
      <c r="N53" s="18" t="s">
        <v>22</v>
      </c>
      <c r="O53" s="19">
        <v>323249</v>
      </c>
    </row>
    <row r="54" spans="2:15" x14ac:dyDescent="0.3">
      <c r="B54">
        <f t="shared" si="0"/>
        <v>3100</v>
      </c>
      <c r="C54" s="16" t="s">
        <v>17</v>
      </c>
      <c r="D54" s="17">
        <v>1</v>
      </c>
      <c r="E54" s="17">
        <v>3</v>
      </c>
      <c r="F54" s="18" t="s">
        <v>18</v>
      </c>
      <c r="G54" s="18" t="s">
        <v>23</v>
      </c>
      <c r="H54" s="17" t="s">
        <v>24</v>
      </c>
      <c r="I54" s="17">
        <v>31801</v>
      </c>
      <c r="J54" s="17"/>
      <c r="K54" s="17">
        <v>1</v>
      </c>
      <c r="L54" s="17">
        <v>1</v>
      </c>
      <c r="M54" s="18" t="s">
        <v>21</v>
      </c>
      <c r="N54" s="18" t="s">
        <v>22</v>
      </c>
      <c r="O54" s="19">
        <v>20596</v>
      </c>
    </row>
    <row r="55" spans="2:15" x14ac:dyDescent="0.3">
      <c r="B55">
        <f t="shared" si="0"/>
        <v>3100</v>
      </c>
      <c r="C55" s="16" t="s">
        <v>17</v>
      </c>
      <c r="D55" s="17">
        <v>2</v>
      </c>
      <c r="E55" s="17">
        <v>5</v>
      </c>
      <c r="F55" s="18" t="s">
        <v>18</v>
      </c>
      <c r="G55" s="18" t="s">
        <v>19</v>
      </c>
      <c r="H55" s="17" t="s">
        <v>20</v>
      </c>
      <c r="I55" s="17">
        <v>31902</v>
      </c>
      <c r="J55" s="17"/>
      <c r="K55" s="17">
        <v>1</v>
      </c>
      <c r="L55" s="17">
        <v>1</v>
      </c>
      <c r="M55" s="18" t="s">
        <v>21</v>
      </c>
      <c r="N55" s="18" t="s">
        <v>22</v>
      </c>
      <c r="O55" s="19">
        <v>225186</v>
      </c>
    </row>
    <row r="56" spans="2:15" x14ac:dyDescent="0.3">
      <c r="B56">
        <f t="shared" si="0"/>
        <v>3200</v>
      </c>
      <c r="C56" s="16" t="s">
        <v>17</v>
      </c>
      <c r="D56" s="17">
        <v>2</v>
      </c>
      <c r="E56" s="17">
        <v>5</v>
      </c>
      <c r="F56" s="18" t="s">
        <v>18</v>
      </c>
      <c r="G56" s="18" t="s">
        <v>19</v>
      </c>
      <c r="H56" s="17" t="s">
        <v>20</v>
      </c>
      <c r="I56" s="17">
        <v>32201</v>
      </c>
      <c r="J56" s="17"/>
      <c r="K56" s="17">
        <v>1</v>
      </c>
      <c r="L56" s="17">
        <v>1</v>
      </c>
      <c r="M56" s="18" t="s">
        <v>21</v>
      </c>
      <c r="N56" s="18" t="s">
        <v>22</v>
      </c>
      <c r="O56" s="19">
        <v>129493</v>
      </c>
    </row>
    <row r="57" spans="2:15" x14ac:dyDescent="0.3">
      <c r="B57">
        <f t="shared" si="0"/>
        <v>3200</v>
      </c>
      <c r="C57" s="16" t="s">
        <v>17</v>
      </c>
      <c r="D57" s="17">
        <v>2</v>
      </c>
      <c r="E57" s="17">
        <v>5</v>
      </c>
      <c r="F57" s="18" t="s">
        <v>18</v>
      </c>
      <c r="G57" s="18" t="s">
        <v>19</v>
      </c>
      <c r="H57" s="17" t="s">
        <v>20</v>
      </c>
      <c r="I57" s="17">
        <v>32301</v>
      </c>
      <c r="J57" s="17"/>
      <c r="K57" s="17">
        <v>1</v>
      </c>
      <c r="L57" s="17">
        <v>1</v>
      </c>
      <c r="M57" s="18" t="s">
        <v>21</v>
      </c>
      <c r="N57" s="18" t="s">
        <v>22</v>
      </c>
      <c r="O57" s="19">
        <v>22875352</v>
      </c>
    </row>
    <row r="58" spans="2:15" x14ac:dyDescent="0.3">
      <c r="B58">
        <f t="shared" si="0"/>
        <v>3200</v>
      </c>
      <c r="C58" s="16" t="s">
        <v>17</v>
      </c>
      <c r="D58" s="17">
        <v>1</v>
      </c>
      <c r="E58" s="17">
        <v>3</v>
      </c>
      <c r="F58" s="18" t="s">
        <v>18</v>
      </c>
      <c r="G58" s="18" t="s">
        <v>23</v>
      </c>
      <c r="H58" s="17" t="s">
        <v>24</v>
      </c>
      <c r="I58" s="17">
        <v>32301</v>
      </c>
      <c r="J58" s="17"/>
      <c r="K58" s="17">
        <v>1</v>
      </c>
      <c r="L58" s="17">
        <v>1</v>
      </c>
      <c r="M58" s="18" t="s">
        <v>21</v>
      </c>
      <c r="N58" s="18" t="s">
        <v>22</v>
      </c>
      <c r="O58" s="19">
        <v>28021</v>
      </c>
    </row>
    <row r="59" spans="2:15" x14ac:dyDescent="0.3">
      <c r="B59">
        <f t="shared" si="0"/>
        <v>3200</v>
      </c>
      <c r="C59" s="16" t="s">
        <v>17</v>
      </c>
      <c r="D59" s="17">
        <v>2</v>
      </c>
      <c r="E59" s="17">
        <v>5</v>
      </c>
      <c r="F59" s="18" t="s">
        <v>18</v>
      </c>
      <c r="G59" s="18" t="s">
        <v>19</v>
      </c>
      <c r="H59" s="17" t="s">
        <v>20</v>
      </c>
      <c r="I59" s="17">
        <v>32302</v>
      </c>
      <c r="J59" s="17"/>
      <c r="K59" s="17">
        <v>1</v>
      </c>
      <c r="L59" s="17">
        <v>1</v>
      </c>
      <c r="M59" s="18" t="s">
        <v>21</v>
      </c>
      <c r="N59" s="18" t="s">
        <v>22</v>
      </c>
      <c r="O59" s="19">
        <v>1534749</v>
      </c>
    </row>
    <row r="60" spans="2:15" x14ac:dyDescent="0.3">
      <c r="B60">
        <f t="shared" si="0"/>
        <v>3200</v>
      </c>
      <c r="C60" s="16" t="s">
        <v>17</v>
      </c>
      <c r="D60" s="17">
        <v>2</v>
      </c>
      <c r="E60" s="17">
        <v>5</v>
      </c>
      <c r="F60" s="18" t="s">
        <v>18</v>
      </c>
      <c r="G60" s="18" t="s">
        <v>19</v>
      </c>
      <c r="H60" s="17" t="s">
        <v>20</v>
      </c>
      <c r="I60" s="17">
        <v>32505</v>
      </c>
      <c r="J60" s="17"/>
      <c r="K60" s="17">
        <v>1</v>
      </c>
      <c r="L60" s="17">
        <v>1</v>
      </c>
      <c r="M60" s="18" t="s">
        <v>21</v>
      </c>
      <c r="N60" s="18" t="s">
        <v>22</v>
      </c>
      <c r="O60" s="19">
        <v>14081738</v>
      </c>
    </row>
    <row r="61" spans="2:15" x14ac:dyDescent="0.3">
      <c r="B61">
        <f t="shared" si="0"/>
        <v>3200</v>
      </c>
      <c r="C61" s="16" t="s">
        <v>17</v>
      </c>
      <c r="D61" s="17">
        <v>1</v>
      </c>
      <c r="E61" s="17">
        <v>3</v>
      </c>
      <c r="F61" s="18" t="s">
        <v>18</v>
      </c>
      <c r="G61" s="18" t="s">
        <v>23</v>
      </c>
      <c r="H61" s="17" t="s">
        <v>24</v>
      </c>
      <c r="I61" s="17">
        <v>32505</v>
      </c>
      <c r="J61" s="17"/>
      <c r="K61" s="17">
        <v>1</v>
      </c>
      <c r="L61" s="17">
        <v>1</v>
      </c>
      <c r="M61" s="18" t="s">
        <v>21</v>
      </c>
      <c r="N61" s="18" t="s">
        <v>22</v>
      </c>
      <c r="O61" s="19">
        <v>97307</v>
      </c>
    </row>
    <row r="62" spans="2:15" x14ac:dyDescent="0.3">
      <c r="B62">
        <f t="shared" si="0"/>
        <v>3200</v>
      </c>
      <c r="C62" s="16" t="s">
        <v>17</v>
      </c>
      <c r="D62" s="17">
        <v>2</v>
      </c>
      <c r="E62" s="17">
        <v>5</v>
      </c>
      <c r="F62" s="18" t="s">
        <v>18</v>
      </c>
      <c r="G62" s="18" t="s">
        <v>19</v>
      </c>
      <c r="H62" s="17" t="s">
        <v>20</v>
      </c>
      <c r="I62" s="17">
        <v>32601</v>
      </c>
      <c r="J62" s="17"/>
      <c r="K62" s="17">
        <v>1</v>
      </c>
      <c r="L62" s="17">
        <v>1</v>
      </c>
      <c r="M62" s="18" t="s">
        <v>21</v>
      </c>
      <c r="N62" s="18" t="s">
        <v>22</v>
      </c>
      <c r="O62" s="19">
        <v>1394622</v>
      </c>
    </row>
    <row r="63" spans="2:15" x14ac:dyDescent="0.3">
      <c r="B63">
        <f t="shared" si="0"/>
        <v>3200</v>
      </c>
      <c r="C63" s="16" t="s">
        <v>17</v>
      </c>
      <c r="D63" s="17">
        <v>2</v>
      </c>
      <c r="E63" s="17">
        <v>5</v>
      </c>
      <c r="F63" s="18" t="s">
        <v>18</v>
      </c>
      <c r="G63" s="18" t="s">
        <v>19</v>
      </c>
      <c r="H63" s="17" t="s">
        <v>20</v>
      </c>
      <c r="I63" s="17">
        <v>32701</v>
      </c>
      <c r="J63" s="17"/>
      <c r="K63" s="17">
        <v>1</v>
      </c>
      <c r="L63" s="17">
        <v>1</v>
      </c>
      <c r="M63" s="18" t="s">
        <v>21</v>
      </c>
      <c r="N63" s="18" t="s">
        <v>22</v>
      </c>
      <c r="O63" s="19">
        <v>278318415</v>
      </c>
    </row>
    <row r="64" spans="2:15" x14ac:dyDescent="0.3">
      <c r="B64">
        <f t="shared" si="0"/>
        <v>3300</v>
      </c>
      <c r="C64" s="16" t="s">
        <v>17</v>
      </c>
      <c r="D64" s="17">
        <v>2</v>
      </c>
      <c r="E64" s="17">
        <v>5</v>
      </c>
      <c r="F64" s="18" t="s">
        <v>18</v>
      </c>
      <c r="G64" s="18" t="s">
        <v>19</v>
      </c>
      <c r="H64" s="17" t="s">
        <v>20</v>
      </c>
      <c r="I64" s="17">
        <v>33104</v>
      </c>
      <c r="J64" s="17"/>
      <c r="K64" s="17">
        <v>1</v>
      </c>
      <c r="L64" s="17">
        <v>1</v>
      </c>
      <c r="M64" s="18" t="s">
        <v>21</v>
      </c>
      <c r="N64" s="18" t="s">
        <v>22</v>
      </c>
      <c r="O64" s="19">
        <v>979454</v>
      </c>
    </row>
    <row r="65" spans="2:15" x14ac:dyDescent="0.3">
      <c r="B65">
        <f t="shared" si="0"/>
        <v>3300</v>
      </c>
      <c r="C65" s="16" t="s">
        <v>17</v>
      </c>
      <c r="D65" s="17">
        <v>2</v>
      </c>
      <c r="E65" s="17">
        <v>5</v>
      </c>
      <c r="F65" s="18" t="s">
        <v>18</v>
      </c>
      <c r="G65" s="18" t="s">
        <v>19</v>
      </c>
      <c r="H65" s="17" t="s">
        <v>20</v>
      </c>
      <c r="I65" s="17">
        <v>33301</v>
      </c>
      <c r="J65" s="17"/>
      <c r="K65" s="17">
        <v>1</v>
      </c>
      <c r="L65" s="17">
        <v>1</v>
      </c>
      <c r="M65" s="18" t="s">
        <v>21</v>
      </c>
      <c r="N65" s="18" t="s">
        <v>22</v>
      </c>
      <c r="O65" s="19">
        <v>11059033</v>
      </c>
    </row>
    <row r="66" spans="2:15" x14ac:dyDescent="0.3">
      <c r="B66">
        <f t="shared" si="0"/>
        <v>3300</v>
      </c>
      <c r="C66" s="16" t="s">
        <v>17</v>
      </c>
      <c r="D66" s="17">
        <v>2</v>
      </c>
      <c r="E66" s="17">
        <v>5</v>
      </c>
      <c r="F66" s="18" t="s">
        <v>18</v>
      </c>
      <c r="G66" s="18" t="s">
        <v>19</v>
      </c>
      <c r="H66" s="17" t="s">
        <v>20</v>
      </c>
      <c r="I66" s="17">
        <v>33302</v>
      </c>
      <c r="J66" s="17"/>
      <c r="K66" s="17">
        <v>1</v>
      </c>
      <c r="L66" s="17">
        <v>1</v>
      </c>
      <c r="M66" s="18" t="s">
        <v>21</v>
      </c>
      <c r="N66" s="18" t="s">
        <v>22</v>
      </c>
      <c r="O66" s="19">
        <v>119003</v>
      </c>
    </row>
    <row r="67" spans="2:15" x14ac:dyDescent="0.3">
      <c r="B67">
        <f t="shared" si="0"/>
        <v>3300</v>
      </c>
      <c r="C67" s="16" t="s">
        <v>17</v>
      </c>
      <c r="D67" s="17">
        <v>2</v>
      </c>
      <c r="E67" s="17">
        <v>5</v>
      </c>
      <c r="F67" s="18" t="s">
        <v>18</v>
      </c>
      <c r="G67" s="18" t="s">
        <v>19</v>
      </c>
      <c r="H67" s="17" t="s">
        <v>20</v>
      </c>
      <c r="I67" s="17">
        <v>33303</v>
      </c>
      <c r="J67" s="17"/>
      <c r="K67" s="17">
        <v>1</v>
      </c>
      <c r="L67" s="17">
        <v>1</v>
      </c>
      <c r="M67" s="18" t="s">
        <v>21</v>
      </c>
      <c r="N67" s="18" t="s">
        <v>22</v>
      </c>
      <c r="O67" s="19">
        <v>117455</v>
      </c>
    </row>
    <row r="68" spans="2:15" x14ac:dyDescent="0.3">
      <c r="B68">
        <f t="shared" si="0"/>
        <v>3300</v>
      </c>
      <c r="C68" s="16" t="s">
        <v>17</v>
      </c>
      <c r="D68" s="17">
        <v>2</v>
      </c>
      <c r="E68" s="17">
        <v>5</v>
      </c>
      <c r="F68" s="18" t="s">
        <v>18</v>
      </c>
      <c r="G68" s="18" t="s">
        <v>19</v>
      </c>
      <c r="H68" s="17" t="s">
        <v>20</v>
      </c>
      <c r="I68" s="17">
        <v>33401</v>
      </c>
      <c r="J68" s="17"/>
      <c r="K68" s="17">
        <v>1</v>
      </c>
      <c r="L68" s="17">
        <v>1</v>
      </c>
      <c r="M68" s="18" t="s">
        <v>21</v>
      </c>
      <c r="N68" s="18" t="s">
        <v>22</v>
      </c>
      <c r="O68" s="19">
        <v>3063536</v>
      </c>
    </row>
    <row r="69" spans="2:15" x14ac:dyDescent="0.3">
      <c r="B69">
        <f t="shared" si="0"/>
        <v>3300</v>
      </c>
      <c r="C69" s="16" t="s">
        <v>17</v>
      </c>
      <c r="D69" s="17">
        <v>2</v>
      </c>
      <c r="E69" s="17">
        <v>5</v>
      </c>
      <c r="F69" s="18" t="s">
        <v>18</v>
      </c>
      <c r="G69" s="18" t="s">
        <v>19</v>
      </c>
      <c r="H69" s="17" t="s">
        <v>20</v>
      </c>
      <c r="I69" s="17">
        <v>33501</v>
      </c>
      <c r="J69" s="17"/>
      <c r="K69" s="17">
        <v>1</v>
      </c>
      <c r="L69" s="17">
        <v>1</v>
      </c>
      <c r="M69" s="18" t="s">
        <v>21</v>
      </c>
      <c r="N69" s="18" t="s">
        <v>22</v>
      </c>
      <c r="O69" s="19">
        <v>1121757</v>
      </c>
    </row>
    <row r="70" spans="2:15" x14ac:dyDescent="0.3">
      <c r="B70">
        <f t="shared" si="0"/>
        <v>3300</v>
      </c>
      <c r="C70" s="16" t="s">
        <v>17</v>
      </c>
      <c r="D70" s="17">
        <v>2</v>
      </c>
      <c r="E70" s="17">
        <v>5</v>
      </c>
      <c r="F70" s="18" t="s">
        <v>18</v>
      </c>
      <c r="G70" s="18" t="s">
        <v>19</v>
      </c>
      <c r="H70" s="17" t="s">
        <v>20</v>
      </c>
      <c r="I70" s="17">
        <v>33601</v>
      </c>
      <c r="J70" s="17"/>
      <c r="K70" s="17">
        <v>1</v>
      </c>
      <c r="L70" s="17">
        <v>1</v>
      </c>
      <c r="M70" s="18" t="s">
        <v>21</v>
      </c>
      <c r="N70" s="18" t="s">
        <v>22</v>
      </c>
      <c r="O70" s="19">
        <v>1676723</v>
      </c>
    </row>
    <row r="71" spans="2:15" x14ac:dyDescent="0.3">
      <c r="B71">
        <f t="shared" si="0"/>
        <v>3300</v>
      </c>
      <c r="C71" s="16" t="s">
        <v>17</v>
      </c>
      <c r="D71" s="17">
        <v>2</v>
      </c>
      <c r="E71" s="17">
        <v>5</v>
      </c>
      <c r="F71" s="18" t="s">
        <v>18</v>
      </c>
      <c r="G71" s="18" t="s">
        <v>19</v>
      </c>
      <c r="H71" s="17" t="s">
        <v>20</v>
      </c>
      <c r="I71" s="17">
        <v>33602</v>
      </c>
      <c r="J71" s="17"/>
      <c r="K71" s="17">
        <v>1</v>
      </c>
      <c r="L71" s="17">
        <v>1</v>
      </c>
      <c r="M71" s="18" t="s">
        <v>21</v>
      </c>
      <c r="N71" s="18" t="s">
        <v>22</v>
      </c>
      <c r="O71" s="19">
        <v>2976203</v>
      </c>
    </row>
    <row r="72" spans="2:15" x14ac:dyDescent="0.3">
      <c r="B72">
        <f t="shared" ref="B72:B110" si="1">(LEFT(I72,2))*100</f>
        <v>3300</v>
      </c>
      <c r="C72" s="16" t="s">
        <v>17</v>
      </c>
      <c r="D72" s="17">
        <v>2</v>
      </c>
      <c r="E72" s="17">
        <v>5</v>
      </c>
      <c r="F72" s="18" t="s">
        <v>18</v>
      </c>
      <c r="G72" s="18" t="s">
        <v>19</v>
      </c>
      <c r="H72" s="17" t="s">
        <v>20</v>
      </c>
      <c r="I72" s="17">
        <v>33603</v>
      </c>
      <c r="J72" s="17"/>
      <c r="K72" s="17">
        <v>1</v>
      </c>
      <c r="L72" s="17">
        <v>1</v>
      </c>
      <c r="M72" s="18" t="s">
        <v>21</v>
      </c>
      <c r="N72" s="18" t="s">
        <v>22</v>
      </c>
      <c r="O72" s="19">
        <v>362529</v>
      </c>
    </row>
    <row r="73" spans="2:15" x14ac:dyDescent="0.3">
      <c r="B73">
        <f t="shared" si="1"/>
        <v>3300</v>
      </c>
      <c r="C73" s="16" t="s">
        <v>17</v>
      </c>
      <c r="D73" s="17">
        <v>2</v>
      </c>
      <c r="E73" s="17">
        <v>5</v>
      </c>
      <c r="F73" s="18" t="s">
        <v>18</v>
      </c>
      <c r="G73" s="18" t="s">
        <v>19</v>
      </c>
      <c r="H73" s="17" t="s">
        <v>20</v>
      </c>
      <c r="I73" s="17">
        <v>33604</v>
      </c>
      <c r="J73" s="17"/>
      <c r="K73" s="17">
        <v>1</v>
      </c>
      <c r="L73" s="17">
        <v>1</v>
      </c>
      <c r="M73" s="18" t="s">
        <v>21</v>
      </c>
      <c r="N73" s="18" t="s">
        <v>22</v>
      </c>
      <c r="O73" s="19">
        <v>8536097</v>
      </c>
    </row>
    <row r="74" spans="2:15" x14ac:dyDescent="0.3">
      <c r="B74">
        <f t="shared" si="1"/>
        <v>3300</v>
      </c>
      <c r="C74" s="16" t="s">
        <v>17</v>
      </c>
      <c r="D74" s="17">
        <v>2</v>
      </c>
      <c r="E74" s="17">
        <v>5</v>
      </c>
      <c r="F74" s="18" t="s">
        <v>18</v>
      </c>
      <c r="G74" s="18" t="s">
        <v>19</v>
      </c>
      <c r="H74" s="17" t="s">
        <v>20</v>
      </c>
      <c r="I74" s="17">
        <v>33605</v>
      </c>
      <c r="J74" s="17"/>
      <c r="K74" s="17">
        <v>1</v>
      </c>
      <c r="L74" s="17">
        <v>1</v>
      </c>
      <c r="M74" s="18" t="s">
        <v>21</v>
      </c>
      <c r="N74" s="18" t="s">
        <v>22</v>
      </c>
      <c r="O74" s="19">
        <v>1164348</v>
      </c>
    </row>
    <row r="75" spans="2:15" x14ac:dyDescent="0.3">
      <c r="B75">
        <f t="shared" si="1"/>
        <v>3300</v>
      </c>
      <c r="C75" s="16" t="s">
        <v>17</v>
      </c>
      <c r="D75" s="17">
        <v>2</v>
      </c>
      <c r="E75" s="17">
        <v>5</v>
      </c>
      <c r="F75" s="18" t="s">
        <v>18</v>
      </c>
      <c r="G75" s="18" t="s">
        <v>19</v>
      </c>
      <c r="H75" s="17" t="s">
        <v>20</v>
      </c>
      <c r="I75" s="17">
        <v>33801</v>
      </c>
      <c r="J75" s="17"/>
      <c r="K75" s="17">
        <v>1</v>
      </c>
      <c r="L75" s="17">
        <v>1</v>
      </c>
      <c r="M75" s="18" t="s">
        <v>21</v>
      </c>
      <c r="N75" s="18" t="s">
        <v>22</v>
      </c>
      <c r="O75" s="19">
        <v>32656571</v>
      </c>
    </row>
    <row r="76" spans="2:15" x14ac:dyDescent="0.3">
      <c r="B76">
        <f t="shared" si="1"/>
        <v>3300</v>
      </c>
      <c r="C76" s="16" t="s">
        <v>17</v>
      </c>
      <c r="D76" s="17">
        <v>2</v>
      </c>
      <c r="E76" s="17">
        <v>5</v>
      </c>
      <c r="F76" s="18" t="s">
        <v>18</v>
      </c>
      <c r="G76" s="18" t="s">
        <v>19</v>
      </c>
      <c r="H76" s="17" t="s">
        <v>20</v>
      </c>
      <c r="I76" s="17">
        <v>33903</v>
      </c>
      <c r="J76" s="17"/>
      <c r="K76" s="17">
        <v>1</v>
      </c>
      <c r="L76" s="17">
        <v>1</v>
      </c>
      <c r="M76" s="18" t="s">
        <v>21</v>
      </c>
      <c r="N76" s="18" t="s">
        <v>22</v>
      </c>
      <c r="O76" s="19">
        <v>69240923</v>
      </c>
    </row>
    <row r="77" spans="2:15" x14ac:dyDescent="0.3">
      <c r="B77">
        <f t="shared" si="1"/>
        <v>3400</v>
      </c>
      <c r="C77" s="16" t="s">
        <v>17</v>
      </c>
      <c r="D77" s="17">
        <v>2</v>
      </c>
      <c r="E77" s="17">
        <v>5</v>
      </c>
      <c r="F77" s="18" t="s">
        <v>18</v>
      </c>
      <c r="G77" s="18" t="s">
        <v>19</v>
      </c>
      <c r="H77" s="17" t="s">
        <v>20</v>
      </c>
      <c r="I77" s="17">
        <v>34101</v>
      </c>
      <c r="J77" s="17"/>
      <c r="K77" s="17">
        <v>1</v>
      </c>
      <c r="L77" s="17">
        <v>1</v>
      </c>
      <c r="M77" s="18" t="s">
        <v>21</v>
      </c>
      <c r="N77" s="18" t="s">
        <v>22</v>
      </c>
      <c r="O77" s="19">
        <v>135551</v>
      </c>
    </row>
    <row r="78" spans="2:15" x14ac:dyDescent="0.3">
      <c r="B78">
        <f t="shared" si="1"/>
        <v>3400</v>
      </c>
      <c r="C78" s="16" t="s">
        <v>17</v>
      </c>
      <c r="D78" s="17">
        <v>2</v>
      </c>
      <c r="E78" s="17">
        <v>5</v>
      </c>
      <c r="F78" s="18" t="s">
        <v>18</v>
      </c>
      <c r="G78" s="18" t="s">
        <v>19</v>
      </c>
      <c r="H78" s="17" t="s">
        <v>20</v>
      </c>
      <c r="I78" s="17">
        <v>34501</v>
      </c>
      <c r="J78" s="17"/>
      <c r="K78" s="17">
        <v>1</v>
      </c>
      <c r="L78" s="17">
        <v>1</v>
      </c>
      <c r="M78" s="18" t="s">
        <v>21</v>
      </c>
      <c r="N78" s="18" t="s">
        <v>22</v>
      </c>
      <c r="O78" s="19">
        <v>8867744</v>
      </c>
    </row>
    <row r="79" spans="2:15" x14ac:dyDescent="0.3">
      <c r="B79">
        <f t="shared" si="1"/>
        <v>3400</v>
      </c>
      <c r="C79" s="16" t="s">
        <v>17</v>
      </c>
      <c r="D79" s="17">
        <v>2</v>
      </c>
      <c r="E79" s="17">
        <v>5</v>
      </c>
      <c r="F79" s="18" t="s">
        <v>18</v>
      </c>
      <c r="G79" s="18" t="s">
        <v>19</v>
      </c>
      <c r="H79" s="17" t="s">
        <v>20</v>
      </c>
      <c r="I79" s="17">
        <v>34601</v>
      </c>
      <c r="J79" s="17"/>
      <c r="K79" s="17">
        <v>1</v>
      </c>
      <c r="L79" s="17">
        <v>1</v>
      </c>
      <c r="M79" s="18" t="s">
        <v>21</v>
      </c>
      <c r="N79" s="18" t="s">
        <v>22</v>
      </c>
      <c r="O79" s="19">
        <v>784679</v>
      </c>
    </row>
    <row r="80" spans="2:15" x14ac:dyDescent="0.3">
      <c r="B80">
        <f t="shared" si="1"/>
        <v>3400</v>
      </c>
      <c r="C80" s="16" t="s">
        <v>17</v>
      </c>
      <c r="D80" s="17">
        <v>2</v>
      </c>
      <c r="E80" s="17">
        <v>5</v>
      </c>
      <c r="F80" s="18" t="s">
        <v>18</v>
      </c>
      <c r="G80" s="18" t="s">
        <v>19</v>
      </c>
      <c r="H80" s="17" t="s">
        <v>20</v>
      </c>
      <c r="I80" s="17">
        <v>34701</v>
      </c>
      <c r="J80" s="17"/>
      <c r="K80" s="17">
        <v>1</v>
      </c>
      <c r="L80" s="17">
        <v>1</v>
      </c>
      <c r="M80" s="18" t="s">
        <v>21</v>
      </c>
      <c r="N80" s="18" t="s">
        <v>22</v>
      </c>
      <c r="O80" s="19">
        <v>1261525</v>
      </c>
    </row>
    <row r="81" spans="2:15" x14ac:dyDescent="0.3">
      <c r="B81">
        <f t="shared" si="1"/>
        <v>3500</v>
      </c>
      <c r="C81" s="16" t="s">
        <v>17</v>
      </c>
      <c r="D81" s="17">
        <v>2</v>
      </c>
      <c r="E81" s="17">
        <v>5</v>
      </c>
      <c r="F81" s="18" t="s">
        <v>18</v>
      </c>
      <c r="G81" s="18" t="s">
        <v>19</v>
      </c>
      <c r="H81" s="17" t="s">
        <v>20</v>
      </c>
      <c r="I81" s="17">
        <v>35101</v>
      </c>
      <c r="J81" s="17"/>
      <c r="K81" s="17">
        <v>1</v>
      </c>
      <c r="L81" s="17">
        <v>1</v>
      </c>
      <c r="M81" s="18" t="s">
        <v>21</v>
      </c>
      <c r="N81" s="18" t="s">
        <v>22</v>
      </c>
      <c r="O81" s="19">
        <v>23313924</v>
      </c>
    </row>
    <row r="82" spans="2:15" x14ac:dyDescent="0.3">
      <c r="B82">
        <f t="shared" si="1"/>
        <v>3500</v>
      </c>
      <c r="C82" s="16" t="s">
        <v>17</v>
      </c>
      <c r="D82" s="17">
        <v>2</v>
      </c>
      <c r="E82" s="17">
        <v>5</v>
      </c>
      <c r="F82" s="18" t="s">
        <v>18</v>
      </c>
      <c r="G82" s="18" t="s">
        <v>19</v>
      </c>
      <c r="H82" s="17" t="s">
        <v>20</v>
      </c>
      <c r="I82" s="17">
        <v>35201</v>
      </c>
      <c r="J82" s="17"/>
      <c r="K82" s="17">
        <v>1</v>
      </c>
      <c r="L82" s="17">
        <v>1</v>
      </c>
      <c r="M82" s="18" t="s">
        <v>21</v>
      </c>
      <c r="N82" s="18" t="s">
        <v>22</v>
      </c>
      <c r="O82" s="19">
        <v>3127851</v>
      </c>
    </row>
    <row r="83" spans="2:15" x14ac:dyDescent="0.3">
      <c r="B83">
        <f t="shared" si="1"/>
        <v>3500</v>
      </c>
      <c r="C83" s="16" t="s">
        <v>17</v>
      </c>
      <c r="D83" s="17">
        <v>2</v>
      </c>
      <c r="E83" s="17">
        <v>5</v>
      </c>
      <c r="F83" s="18" t="s">
        <v>18</v>
      </c>
      <c r="G83" s="18" t="s">
        <v>19</v>
      </c>
      <c r="H83" s="17" t="s">
        <v>20</v>
      </c>
      <c r="I83" s="17">
        <v>35301</v>
      </c>
      <c r="J83" s="17"/>
      <c r="K83" s="17">
        <v>1</v>
      </c>
      <c r="L83" s="17">
        <v>1</v>
      </c>
      <c r="M83" s="18" t="s">
        <v>21</v>
      </c>
      <c r="N83" s="18" t="s">
        <v>22</v>
      </c>
      <c r="O83" s="19">
        <v>3085775</v>
      </c>
    </row>
    <row r="84" spans="2:15" x14ac:dyDescent="0.3">
      <c r="B84">
        <f t="shared" si="1"/>
        <v>3500</v>
      </c>
      <c r="C84" s="16" t="s">
        <v>17</v>
      </c>
      <c r="D84" s="17">
        <v>2</v>
      </c>
      <c r="E84" s="17">
        <v>5</v>
      </c>
      <c r="F84" s="18" t="s">
        <v>18</v>
      </c>
      <c r="G84" s="18" t="s">
        <v>19</v>
      </c>
      <c r="H84" s="17" t="s">
        <v>20</v>
      </c>
      <c r="I84" s="17">
        <v>35401</v>
      </c>
      <c r="J84" s="17"/>
      <c r="K84" s="17">
        <v>1</v>
      </c>
      <c r="L84" s="17">
        <v>1</v>
      </c>
      <c r="M84" s="18" t="s">
        <v>21</v>
      </c>
      <c r="N84" s="18" t="s">
        <v>22</v>
      </c>
      <c r="O84" s="19">
        <v>10296279</v>
      </c>
    </row>
    <row r="85" spans="2:15" x14ac:dyDescent="0.3">
      <c r="B85">
        <f t="shared" si="1"/>
        <v>3500</v>
      </c>
      <c r="C85" s="16" t="s">
        <v>17</v>
      </c>
      <c r="D85" s="17">
        <v>2</v>
      </c>
      <c r="E85" s="17">
        <v>5</v>
      </c>
      <c r="F85" s="18" t="s">
        <v>18</v>
      </c>
      <c r="G85" s="18" t="s">
        <v>19</v>
      </c>
      <c r="H85" s="17" t="s">
        <v>20</v>
      </c>
      <c r="I85" s="17">
        <v>35501</v>
      </c>
      <c r="J85" s="17"/>
      <c r="K85" s="17">
        <v>1</v>
      </c>
      <c r="L85" s="17">
        <v>1</v>
      </c>
      <c r="M85" s="18" t="s">
        <v>21</v>
      </c>
      <c r="N85" s="18" t="s">
        <v>22</v>
      </c>
      <c r="O85" s="19">
        <v>3086450</v>
      </c>
    </row>
    <row r="86" spans="2:15" x14ac:dyDescent="0.3">
      <c r="B86">
        <f t="shared" si="1"/>
        <v>3500</v>
      </c>
      <c r="C86" s="16" t="s">
        <v>17</v>
      </c>
      <c r="D86" s="17">
        <v>2</v>
      </c>
      <c r="E86" s="17">
        <v>5</v>
      </c>
      <c r="F86" s="18" t="s">
        <v>18</v>
      </c>
      <c r="G86" s="18" t="s">
        <v>19</v>
      </c>
      <c r="H86" s="17" t="s">
        <v>20</v>
      </c>
      <c r="I86" s="17">
        <v>35701</v>
      </c>
      <c r="J86" s="17"/>
      <c r="K86" s="17">
        <v>1</v>
      </c>
      <c r="L86" s="17">
        <v>1</v>
      </c>
      <c r="M86" s="18" t="s">
        <v>21</v>
      </c>
      <c r="N86" s="18" t="s">
        <v>22</v>
      </c>
      <c r="O86" s="19">
        <v>10694585</v>
      </c>
    </row>
    <row r="87" spans="2:15" x14ac:dyDescent="0.3">
      <c r="B87">
        <f t="shared" si="1"/>
        <v>3500</v>
      </c>
      <c r="C87" s="16" t="s">
        <v>17</v>
      </c>
      <c r="D87" s="17">
        <v>2</v>
      </c>
      <c r="E87" s="17">
        <v>5</v>
      </c>
      <c r="F87" s="18" t="s">
        <v>18</v>
      </c>
      <c r="G87" s="18" t="s">
        <v>19</v>
      </c>
      <c r="H87" s="17" t="s">
        <v>20</v>
      </c>
      <c r="I87" s="17">
        <v>35801</v>
      </c>
      <c r="J87" s="17"/>
      <c r="K87" s="17">
        <v>1</v>
      </c>
      <c r="L87" s="17">
        <v>1</v>
      </c>
      <c r="M87" s="18" t="s">
        <v>21</v>
      </c>
      <c r="N87" s="18" t="s">
        <v>22</v>
      </c>
      <c r="O87" s="19">
        <v>2554313</v>
      </c>
    </row>
    <row r="88" spans="2:15" x14ac:dyDescent="0.3">
      <c r="B88">
        <f t="shared" si="1"/>
        <v>3500</v>
      </c>
      <c r="C88" s="16" t="s">
        <v>17</v>
      </c>
      <c r="D88" s="17">
        <v>2</v>
      </c>
      <c r="E88" s="17">
        <v>5</v>
      </c>
      <c r="F88" s="18" t="s">
        <v>18</v>
      </c>
      <c r="G88" s="18" t="s">
        <v>19</v>
      </c>
      <c r="H88" s="17" t="s">
        <v>20</v>
      </c>
      <c r="I88" s="17">
        <v>35901</v>
      </c>
      <c r="J88" s="17"/>
      <c r="K88" s="17">
        <v>1</v>
      </c>
      <c r="L88" s="17">
        <v>1</v>
      </c>
      <c r="M88" s="18" t="s">
        <v>21</v>
      </c>
      <c r="N88" s="18" t="s">
        <v>22</v>
      </c>
      <c r="O88" s="19">
        <v>3220307</v>
      </c>
    </row>
    <row r="89" spans="2:15" x14ac:dyDescent="0.3">
      <c r="B89">
        <f t="shared" si="1"/>
        <v>3700</v>
      </c>
      <c r="C89" s="16" t="s">
        <v>17</v>
      </c>
      <c r="D89" s="17">
        <v>2</v>
      </c>
      <c r="E89" s="17">
        <v>5</v>
      </c>
      <c r="F89" s="18" t="s">
        <v>18</v>
      </c>
      <c r="G89" s="18" t="s">
        <v>19</v>
      </c>
      <c r="H89" s="17" t="s">
        <v>20</v>
      </c>
      <c r="I89" s="17">
        <v>37101</v>
      </c>
      <c r="J89" s="17"/>
      <c r="K89" s="17">
        <v>1</v>
      </c>
      <c r="L89" s="17">
        <v>1</v>
      </c>
      <c r="M89" s="18" t="s">
        <v>21</v>
      </c>
      <c r="N89" s="18" t="s">
        <v>22</v>
      </c>
      <c r="O89" s="19">
        <v>1478706</v>
      </c>
    </row>
    <row r="90" spans="2:15" x14ac:dyDescent="0.3">
      <c r="B90">
        <f t="shared" si="1"/>
        <v>3700</v>
      </c>
      <c r="C90" s="16" t="s">
        <v>17</v>
      </c>
      <c r="D90" s="17">
        <v>1</v>
      </c>
      <c r="E90" s="17">
        <v>3</v>
      </c>
      <c r="F90" s="18" t="s">
        <v>18</v>
      </c>
      <c r="G90" s="18" t="s">
        <v>23</v>
      </c>
      <c r="H90" s="17" t="s">
        <v>24</v>
      </c>
      <c r="I90" s="17">
        <v>37101</v>
      </c>
      <c r="J90" s="17"/>
      <c r="K90" s="17">
        <v>1</v>
      </c>
      <c r="L90" s="17">
        <v>1</v>
      </c>
      <c r="M90" s="18" t="s">
        <v>21</v>
      </c>
      <c r="N90" s="18" t="s">
        <v>22</v>
      </c>
      <c r="O90" s="19">
        <v>73656</v>
      </c>
    </row>
    <row r="91" spans="2:15" x14ac:dyDescent="0.3">
      <c r="B91">
        <f t="shared" si="1"/>
        <v>3700</v>
      </c>
      <c r="C91" s="16" t="s">
        <v>17</v>
      </c>
      <c r="D91" s="17">
        <v>2</v>
      </c>
      <c r="E91" s="17">
        <v>5</v>
      </c>
      <c r="F91" s="18" t="s">
        <v>18</v>
      </c>
      <c r="G91" s="18" t="s">
        <v>19</v>
      </c>
      <c r="H91" s="17" t="s">
        <v>20</v>
      </c>
      <c r="I91" s="17">
        <v>37104</v>
      </c>
      <c r="J91" s="17"/>
      <c r="K91" s="17">
        <v>1</v>
      </c>
      <c r="L91" s="17">
        <v>1</v>
      </c>
      <c r="M91" s="18" t="s">
        <v>21</v>
      </c>
      <c r="N91" s="18" t="s">
        <v>22</v>
      </c>
      <c r="O91" s="19">
        <v>4169367</v>
      </c>
    </row>
    <row r="92" spans="2:15" x14ac:dyDescent="0.3">
      <c r="B92">
        <f t="shared" si="1"/>
        <v>3700</v>
      </c>
      <c r="C92" s="16" t="s">
        <v>17</v>
      </c>
      <c r="D92" s="17">
        <v>1</v>
      </c>
      <c r="E92" s="17">
        <v>3</v>
      </c>
      <c r="F92" s="18" t="s">
        <v>18</v>
      </c>
      <c r="G92" s="18" t="s">
        <v>23</v>
      </c>
      <c r="H92" s="17" t="s">
        <v>24</v>
      </c>
      <c r="I92" s="17">
        <v>37104</v>
      </c>
      <c r="J92" s="17"/>
      <c r="K92" s="17">
        <v>1</v>
      </c>
      <c r="L92" s="17">
        <v>1</v>
      </c>
      <c r="M92" s="18" t="s">
        <v>21</v>
      </c>
      <c r="N92" s="18" t="s">
        <v>22</v>
      </c>
      <c r="O92" s="19">
        <v>82672</v>
      </c>
    </row>
    <row r="93" spans="2:15" x14ac:dyDescent="0.3">
      <c r="B93">
        <f t="shared" si="1"/>
        <v>3700</v>
      </c>
      <c r="C93" s="16" t="s">
        <v>17</v>
      </c>
      <c r="D93" s="17">
        <v>2</v>
      </c>
      <c r="E93" s="17">
        <v>5</v>
      </c>
      <c r="F93" s="18" t="s">
        <v>18</v>
      </c>
      <c r="G93" s="18" t="s">
        <v>19</v>
      </c>
      <c r="H93" s="17" t="s">
        <v>20</v>
      </c>
      <c r="I93" s="17">
        <v>37106</v>
      </c>
      <c r="J93" s="17"/>
      <c r="K93" s="17">
        <v>1</v>
      </c>
      <c r="L93" s="17">
        <v>1</v>
      </c>
      <c r="M93" s="18" t="s">
        <v>21</v>
      </c>
      <c r="N93" s="18" t="s">
        <v>22</v>
      </c>
      <c r="O93" s="19">
        <v>1338056</v>
      </c>
    </row>
    <row r="94" spans="2:15" x14ac:dyDescent="0.3">
      <c r="B94">
        <f t="shared" si="1"/>
        <v>3700</v>
      </c>
      <c r="C94" s="16" t="s">
        <v>17</v>
      </c>
      <c r="D94" s="17">
        <v>2</v>
      </c>
      <c r="E94" s="17">
        <v>5</v>
      </c>
      <c r="F94" s="18" t="s">
        <v>18</v>
      </c>
      <c r="G94" s="18" t="s">
        <v>19</v>
      </c>
      <c r="H94" s="17" t="s">
        <v>20</v>
      </c>
      <c r="I94" s="17">
        <v>37204</v>
      </c>
      <c r="J94" s="17"/>
      <c r="K94" s="17">
        <v>1</v>
      </c>
      <c r="L94" s="17">
        <v>1</v>
      </c>
      <c r="M94" s="18" t="s">
        <v>21</v>
      </c>
      <c r="N94" s="18" t="s">
        <v>22</v>
      </c>
      <c r="O94" s="19">
        <v>2718558</v>
      </c>
    </row>
    <row r="95" spans="2:15" x14ac:dyDescent="0.3">
      <c r="B95">
        <f t="shared" si="1"/>
        <v>3700</v>
      </c>
      <c r="C95" s="16" t="s">
        <v>17</v>
      </c>
      <c r="D95" s="17">
        <v>1</v>
      </c>
      <c r="E95" s="17">
        <v>3</v>
      </c>
      <c r="F95" s="18" t="s">
        <v>18</v>
      </c>
      <c r="G95" s="18" t="s">
        <v>23</v>
      </c>
      <c r="H95" s="17" t="s">
        <v>24</v>
      </c>
      <c r="I95" s="17">
        <v>37204</v>
      </c>
      <c r="J95" s="17"/>
      <c r="K95" s="17">
        <v>1</v>
      </c>
      <c r="L95" s="17">
        <v>1</v>
      </c>
      <c r="M95" s="18" t="s">
        <v>21</v>
      </c>
      <c r="N95" s="18" t="s">
        <v>22</v>
      </c>
      <c r="O95" s="19">
        <v>117382</v>
      </c>
    </row>
    <row r="96" spans="2:15" x14ac:dyDescent="0.3">
      <c r="B96">
        <f t="shared" si="1"/>
        <v>3700</v>
      </c>
      <c r="C96" s="16" t="s">
        <v>17</v>
      </c>
      <c r="D96" s="17">
        <v>2</v>
      </c>
      <c r="E96" s="17">
        <v>5</v>
      </c>
      <c r="F96" s="18" t="s">
        <v>18</v>
      </c>
      <c r="G96" s="18" t="s">
        <v>19</v>
      </c>
      <c r="H96" s="17" t="s">
        <v>20</v>
      </c>
      <c r="I96" s="17">
        <v>37206</v>
      </c>
      <c r="J96" s="17"/>
      <c r="K96" s="17">
        <v>1</v>
      </c>
      <c r="L96" s="17">
        <v>1</v>
      </c>
      <c r="M96" s="18" t="s">
        <v>21</v>
      </c>
      <c r="N96" s="18" t="s">
        <v>22</v>
      </c>
      <c r="O96" s="19">
        <v>193566</v>
      </c>
    </row>
    <row r="97" spans="2:15" x14ac:dyDescent="0.3">
      <c r="B97">
        <f t="shared" si="1"/>
        <v>3700</v>
      </c>
      <c r="C97" s="16" t="s">
        <v>17</v>
      </c>
      <c r="D97" s="17">
        <v>2</v>
      </c>
      <c r="E97" s="17">
        <v>5</v>
      </c>
      <c r="F97" s="18" t="s">
        <v>18</v>
      </c>
      <c r="G97" s="18" t="s">
        <v>19</v>
      </c>
      <c r="H97" s="17" t="s">
        <v>20</v>
      </c>
      <c r="I97" s="17">
        <v>37501</v>
      </c>
      <c r="J97" s="17"/>
      <c r="K97" s="17">
        <v>1</v>
      </c>
      <c r="L97" s="17">
        <v>1</v>
      </c>
      <c r="M97" s="18" t="s">
        <v>21</v>
      </c>
      <c r="N97" s="18" t="s">
        <v>22</v>
      </c>
      <c r="O97" s="19">
        <v>3573708</v>
      </c>
    </row>
    <row r="98" spans="2:15" x14ac:dyDescent="0.3">
      <c r="B98">
        <f t="shared" si="1"/>
        <v>3700</v>
      </c>
      <c r="C98" s="16" t="s">
        <v>17</v>
      </c>
      <c r="D98" s="17">
        <v>1</v>
      </c>
      <c r="E98" s="17">
        <v>3</v>
      </c>
      <c r="F98" s="18" t="s">
        <v>18</v>
      </c>
      <c r="G98" s="18" t="s">
        <v>23</v>
      </c>
      <c r="H98" s="17" t="s">
        <v>24</v>
      </c>
      <c r="I98" s="17">
        <v>37501</v>
      </c>
      <c r="J98" s="17"/>
      <c r="K98" s="17">
        <v>1</v>
      </c>
      <c r="L98" s="17">
        <v>1</v>
      </c>
      <c r="M98" s="18" t="s">
        <v>21</v>
      </c>
      <c r="N98" s="18" t="s">
        <v>22</v>
      </c>
      <c r="O98" s="19">
        <v>73656</v>
      </c>
    </row>
    <row r="99" spans="2:15" x14ac:dyDescent="0.3">
      <c r="B99">
        <f t="shared" si="1"/>
        <v>3700</v>
      </c>
      <c r="C99" s="16" t="s">
        <v>17</v>
      </c>
      <c r="D99" s="17">
        <v>2</v>
      </c>
      <c r="E99" s="17">
        <v>5</v>
      </c>
      <c r="F99" s="18" t="s">
        <v>18</v>
      </c>
      <c r="G99" s="18" t="s">
        <v>19</v>
      </c>
      <c r="H99" s="17" t="s">
        <v>20</v>
      </c>
      <c r="I99" s="17">
        <v>37504</v>
      </c>
      <c r="J99" s="17"/>
      <c r="K99" s="17">
        <v>1</v>
      </c>
      <c r="L99" s="17">
        <v>1</v>
      </c>
      <c r="M99" s="18" t="s">
        <v>21</v>
      </c>
      <c r="N99" s="18" t="s">
        <v>22</v>
      </c>
      <c r="O99" s="19">
        <v>2934528</v>
      </c>
    </row>
    <row r="100" spans="2:15" x14ac:dyDescent="0.3">
      <c r="B100">
        <f t="shared" si="1"/>
        <v>3700</v>
      </c>
      <c r="C100" s="16" t="s">
        <v>17</v>
      </c>
      <c r="D100" s="17">
        <v>1</v>
      </c>
      <c r="E100" s="17">
        <v>3</v>
      </c>
      <c r="F100" s="18" t="s">
        <v>18</v>
      </c>
      <c r="G100" s="18" t="s">
        <v>23</v>
      </c>
      <c r="H100" s="17" t="s">
        <v>24</v>
      </c>
      <c r="I100" s="17">
        <v>37504</v>
      </c>
      <c r="J100" s="17"/>
      <c r="K100" s="17">
        <v>1</v>
      </c>
      <c r="L100" s="17">
        <v>1</v>
      </c>
      <c r="M100" s="18" t="s">
        <v>21</v>
      </c>
      <c r="N100" s="18" t="s">
        <v>22</v>
      </c>
      <c r="O100" s="19">
        <v>115081</v>
      </c>
    </row>
    <row r="101" spans="2:15" x14ac:dyDescent="0.3">
      <c r="B101">
        <f t="shared" si="1"/>
        <v>3700</v>
      </c>
      <c r="C101" s="16" t="s">
        <v>17</v>
      </c>
      <c r="D101" s="17">
        <v>2</v>
      </c>
      <c r="E101" s="17">
        <v>5</v>
      </c>
      <c r="F101" s="18" t="s">
        <v>18</v>
      </c>
      <c r="G101" s="18" t="s">
        <v>19</v>
      </c>
      <c r="H101" s="17" t="s">
        <v>20</v>
      </c>
      <c r="I101" s="17">
        <v>37602</v>
      </c>
      <c r="J101" s="17"/>
      <c r="K101" s="17">
        <v>1</v>
      </c>
      <c r="L101" s="17">
        <v>1</v>
      </c>
      <c r="M101" s="18" t="s">
        <v>21</v>
      </c>
      <c r="N101" s="18" t="s">
        <v>22</v>
      </c>
      <c r="O101" s="19">
        <v>704375</v>
      </c>
    </row>
    <row r="102" spans="2:15" x14ac:dyDescent="0.3">
      <c r="B102">
        <f t="shared" si="1"/>
        <v>3800</v>
      </c>
      <c r="C102" s="16" t="s">
        <v>17</v>
      </c>
      <c r="D102" s="17">
        <v>2</v>
      </c>
      <c r="E102" s="17">
        <v>5</v>
      </c>
      <c r="F102" s="18" t="s">
        <v>18</v>
      </c>
      <c r="G102" s="18" t="s">
        <v>19</v>
      </c>
      <c r="H102" s="17" t="s">
        <v>20</v>
      </c>
      <c r="I102" s="17">
        <v>38201</v>
      </c>
      <c r="J102" s="17"/>
      <c r="K102" s="17">
        <v>1</v>
      </c>
      <c r="L102" s="17">
        <v>1</v>
      </c>
      <c r="M102" s="18" t="s">
        <v>21</v>
      </c>
      <c r="N102" s="18" t="s">
        <v>22</v>
      </c>
      <c r="O102" s="19">
        <v>314464</v>
      </c>
    </row>
    <row r="103" spans="2:15" x14ac:dyDescent="0.3">
      <c r="B103">
        <f t="shared" si="1"/>
        <v>3800</v>
      </c>
      <c r="C103" s="16" t="s">
        <v>17</v>
      </c>
      <c r="D103" s="17">
        <v>2</v>
      </c>
      <c r="E103" s="17">
        <v>5</v>
      </c>
      <c r="F103" s="18" t="s">
        <v>18</v>
      </c>
      <c r="G103" s="18" t="s">
        <v>19</v>
      </c>
      <c r="H103" s="17" t="s">
        <v>20</v>
      </c>
      <c r="I103" s="17">
        <v>38301</v>
      </c>
      <c r="J103" s="17"/>
      <c r="K103" s="17">
        <v>1</v>
      </c>
      <c r="L103" s="17">
        <v>1</v>
      </c>
      <c r="M103" s="18" t="s">
        <v>21</v>
      </c>
      <c r="N103" s="18" t="s">
        <v>22</v>
      </c>
      <c r="O103" s="19">
        <v>206398</v>
      </c>
    </row>
    <row r="104" spans="2:15" x14ac:dyDescent="0.3">
      <c r="B104">
        <f t="shared" si="1"/>
        <v>3800</v>
      </c>
      <c r="C104" s="16" t="s">
        <v>17</v>
      </c>
      <c r="D104" s="17">
        <v>2</v>
      </c>
      <c r="E104" s="17">
        <v>5</v>
      </c>
      <c r="F104" s="18" t="s">
        <v>18</v>
      </c>
      <c r="G104" s="18" t="s">
        <v>19</v>
      </c>
      <c r="H104" s="17" t="s">
        <v>20</v>
      </c>
      <c r="I104" s="17">
        <v>38401</v>
      </c>
      <c r="J104" s="17"/>
      <c r="K104" s="17">
        <v>1</v>
      </c>
      <c r="L104" s="17">
        <v>1</v>
      </c>
      <c r="M104" s="18" t="s">
        <v>21</v>
      </c>
      <c r="N104" s="18" t="s">
        <v>22</v>
      </c>
      <c r="O104" s="19">
        <v>10719</v>
      </c>
    </row>
    <row r="105" spans="2:15" x14ac:dyDescent="0.3">
      <c r="B105">
        <f t="shared" si="1"/>
        <v>3900</v>
      </c>
      <c r="C105" s="16" t="s">
        <v>17</v>
      </c>
      <c r="D105" s="17">
        <v>2</v>
      </c>
      <c r="E105" s="17">
        <v>5</v>
      </c>
      <c r="F105" s="18" t="s">
        <v>18</v>
      </c>
      <c r="G105" s="18" t="s">
        <v>19</v>
      </c>
      <c r="H105" s="17" t="s">
        <v>20</v>
      </c>
      <c r="I105" s="17">
        <v>39202</v>
      </c>
      <c r="J105" s="17"/>
      <c r="K105" s="17">
        <v>1</v>
      </c>
      <c r="L105" s="17">
        <v>1</v>
      </c>
      <c r="M105" s="18" t="s">
        <v>21</v>
      </c>
      <c r="N105" s="18" t="s">
        <v>22</v>
      </c>
      <c r="O105" s="19">
        <v>1372104</v>
      </c>
    </row>
    <row r="106" spans="2:15" x14ac:dyDescent="0.3">
      <c r="B106">
        <f t="shared" si="1"/>
        <v>3900</v>
      </c>
      <c r="C106" s="16" t="s">
        <v>17</v>
      </c>
      <c r="D106" s="17">
        <v>2</v>
      </c>
      <c r="E106" s="17">
        <v>5</v>
      </c>
      <c r="F106" s="18" t="s">
        <v>18</v>
      </c>
      <c r="G106" s="18" t="s">
        <v>19</v>
      </c>
      <c r="H106" s="17" t="s">
        <v>20</v>
      </c>
      <c r="I106" s="17">
        <v>39401</v>
      </c>
      <c r="J106" s="17"/>
      <c r="K106" s="17">
        <v>1</v>
      </c>
      <c r="L106" s="17">
        <v>1</v>
      </c>
      <c r="M106" s="18" t="s">
        <v>21</v>
      </c>
      <c r="N106" s="18" t="s">
        <v>22</v>
      </c>
      <c r="O106" s="19">
        <v>24715594</v>
      </c>
    </row>
    <row r="107" spans="2:15" x14ac:dyDescent="0.3">
      <c r="B107">
        <f t="shared" si="1"/>
        <v>3900</v>
      </c>
      <c r="C107" s="16" t="s">
        <v>17</v>
      </c>
      <c r="D107" s="17">
        <v>2</v>
      </c>
      <c r="E107" s="17">
        <v>5</v>
      </c>
      <c r="F107" s="18" t="s">
        <v>18</v>
      </c>
      <c r="G107" s="18" t="s">
        <v>25</v>
      </c>
      <c r="H107" s="17" t="s">
        <v>26</v>
      </c>
      <c r="I107" s="17">
        <v>39401</v>
      </c>
      <c r="J107" s="17"/>
      <c r="K107" s="17">
        <v>1</v>
      </c>
      <c r="L107" s="17">
        <v>1</v>
      </c>
      <c r="M107" s="18" t="s">
        <v>21</v>
      </c>
      <c r="N107" s="18" t="s">
        <v>22</v>
      </c>
      <c r="O107" s="19">
        <v>7080499</v>
      </c>
    </row>
    <row r="108" spans="2:15" x14ac:dyDescent="0.3">
      <c r="B108">
        <f t="shared" si="1"/>
        <v>3900</v>
      </c>
      <c r="C108" s="16" t="s">
        <v>17</v>
      </c>
      <c r="D108" s="17">
        <v>2</v>
      </c>
      <c r="E108" s="17">
        <v>5</v>
      </c>
      <c r="F108" s="18" t="s">
        <v>18</v>
      </c>
      <c r="G108" s="18" t="s">
        <v>19</v>
      </c>
      <c r="H108" s="17" t="s">
        <v>20</v>
      </c>
      <c r="I108" s="17">
        <v>39801</v>
      </c>
      <c r="J108" s="17"/>
      <c r="K108" s="17">
        <v>1</v>
      </c>
      <c r="L108" s="17">
        <v>1</v>
      </c>
      <c r="M108" s="18" t="s">
        <v>21</v>
      </c>
      <c r="N108" s="18" t="s">
        <v>22</v>
      </c>
      <c r="O108" s="19">
        <v>24290401</v>
      </c>
    </row>
    <row r="109" spans="2:15" x14ac:dyDescent="0.3">
      <c r="B109">
        <f t="shared" si="1"/>
        <v>3900</v>
      </c>
      <c r="C109" s="16" t="s">
        <v>17</v>
      </c>
      <c r="D109" s="17">
        <v>2</v>
      </c>
      <c r="E109" s="17">
        <v>5</v>
      </c>
      <c r="F109" s="18" t="s">
        <v>18</v>
      </c>
      <c r="G109" s="18" t="s">
        <v>25</v>
      </c>
      <c r="H109" s="17" t="s">
        <v>26</v>
      </c>
      <c r="I109" s="17">
        <v>39801</v>
      </c>
      <c r="J109" s="17"/>
      <c r="K109" s="17">
        <v>1</v>
      </c>
      <c r="L109" s="17">
        <v>1</v>
      </c>
      <c r="M109" s="18" t="s">
        <v>21</v>
      </c>
      <c r="N109" s="18" t="s">
        <v>22</v>
      </c>
      <c r="O109" s="19">
        <v>1596409</v>
      </c>
    </row>
    <row r="110" spans="2:15" x14ac:dyDescent="0.3">
      <c r="B110">
        <f t="shared" si="1"/>
        <v>3900</v>
      </c>
      <c r="C110" s="16" t="s">
        <v>17</v>
      </c>
      <c r="D110" s="17">
        <v>1</v>
      </c>
      <c r="E110" s="17">
        <v>3</v>
      </c>
      <c r="F110" s="18" t="s">
        <v>18</v>
      </c>
      <c r="G110" s="18" t="s">
        <v>23</v>
      </c>
      <c r="H110" s="17" t="s">
        <v>24</v>
      </c>
      <c r="I110" s="17">
        <v>39801</v>
      </c>
      <c r="J110" s="17"/>
      <c r="K110" s="17">
        <v>1</v>
      </c>
      <c r="L110" s="17">
        <v>1</v>
      </c>
      <c r="M110" s="18" t="s">
        <v>21</v>
      </c>
      <c r="N110" s="18" t="s">
        <v>22</v>
      </c>
      <c r="O110" s="19">
        <v>100489</v>
      </c>
    </row>
    <row r="111" spans="2:15" ht="15.75" x14ac:dyDescent="0.25">
      <c r="C111" s="16"/>
      <c r="D111" s="17"/>
      <c r="E111" s="17"/>
      <c r="F111" s="18"/>
      <c r="G111" s="18"/>
      <c r="H111" s="17"/>
      <c r="I111" s="17"/>
      <c r="J111" s="17"/>
      <c r="K111" s="17"/>
      <c r="L111" s="17"/>
      <c r="M111" s="18"/>
      <c r="N111" s="18"/>
      <c r="O111" s="20"/>
    </row>
    <row r="112" spans="2:15" s="21" customFormat="1" ht="15.75" x14ac:dyDescent="0.25">
      <c r="D112" s="70" t="s">
        <v>27</v>
      </c>
      <c r="E112" s="70"/>
      <c r="F112" s="70"/>
      <c r="G112" s="70"/>
      <c r="H112" s="70"/>
      <c r="N112" s="70" t="s">
        <v>28</v>
      </c>
      <c r="O112" s="70"/>
    </row>
    <row r="113" spans="3:15" x14ac:dyDescent="0.3">
      <c r="C113"/>
      <c r="D113"/>
      <c r="E113"/>
      <c r="F113"/>
      <c r="G113"/>
      <c r="H113"/>
      <c r="I113"/>
      <c r="J113"/>
      <c r="K113"/>
      <c r="L113"/>
      <c r="N113"/>
      <c r="O113"/>
    </row>
    <row r="114" spans="3:15" x14ac:dyDescent="0.3">
      <c r="C114"/>
      <c r="D114"/>
      <c r="E114"/>
      <c r="F114"/>
      <c r="G114"/>
      <c r="H114"/>
      <c r="I114"/>
      <c r="J114"/>
      <c r="K114"/>
      <c r="L114"/>
      <c r="N114"/>
      <c r="O114"/>
    </row>
    <row r="115" spans="3:15" x14ac:dyDescent="0.3">
      <c r="C115"/>
      <c r="D115"/>
      <c r="E115"/>
      <c r="F115"/>
      <c r="G115"/>
      <c r="H115"/>
      <c r="I115"/>
      <c r="J115"/>
      <c r="K115"/>
      <c r="L115"/>
      <c r="N115"/>
      <c r="O115"/>
    </row>
    <row r="116" spans="3:15" x14ac:dyDescent="0.3">
      <c r="C116"/>
      <c r="D116" s="60" t="s">
        <v>29</v>
      </c>
      <c r="E116" s="60"/>
      <c r="F116" s="60"/>
      <c r="G116" s="60"/>
      <c r="H116" s="60"/>
      <c r="I116"/>
      <c r="J116"/>
      <c r="K116"/>
      <c r="L116"/>
      <c r="N116" s="60" t="s">
        <v>30</v>
      </c>
      <c r="O116" s="60"/>
    </row>
    <row r="117" spans="3:15" x14ac:dyDescent="0.3">
      <c r="C117"/>
      <c r="D117" s="60" t="s">
        <v>31</v>
      </c>
      <c r="E117" s="60"/>
      <c r="F117" s="60"/>
      <c r="G117" s="60"/>
      <c r="H117" s="60"/>
      <c r="I117"/>
      <c r="J117"/>
      <c r="K117"/>
      <c r="L117"/>
      <c r="N117" s="60" t="s">
        <v>32</v>
      </c>
      <c r="O117" s="60"/>
    </row>
  </sheetData>
  <mergeCells count="10">
    <mergeCell ref="D116:H116"/>
    <mergeCell ref="N116:O116"/>
    <mergeCell ref="D117:H117"/>
    <mergeCell ref="N117:O117"/>
    <mergeCell ref="C2:I2"/>
    <mergeCell ref="C3:M3"/>
    <mergeCell ref="C4:N4"/>
    <mergeCell ref="C6:N6"/>
    <mergeCell ref="D112:H112"/>
    <mergeCell ref="N112:O112"/>
  </mergeCells>
  <conditionalFormatting sqref="N3">
    <cfRule type="cellIs" dxfId="3" priority="2" operator="equal">
      <formula>$O$6</formula>
    </cfRule>
    <cfRule type="cellIs" dxfId="2" priority="3" operator="notEqual">
      <formula>$O$6</formula>
    </cfRule>
  </conditionalFormatting>
  <conditionalFormatting sqref="C7:N110">
    <cfRule type="containsBlanks" dxfId="1" priority="1">
      <formula>LEN(TRIM(C7))=0</formula>
    </cfRule>
  </conditionalFormatting>
  <printOptions horizontalCentered="1"/>
  <pageMargins left="0.39370078740157483" right="0.39370078740157483" top="0.74803149606299213" bottom="0.55118110236220474" header="0.31496062992125984" footer="0.31496062992125984"/>
  <pageSetup fitToHeight="0" orientation="landscape" r:id="rId1"/>
  <headerFooter>
    <oddHeader>&amp;L&amp;G</oddHeader>
    <oddFooter>&amp;C&amp;"Montserrat,Normal"&amp;8&amp;P de &amp;N&amp;R&amp;"Montserrat,Normal"&amp;7Dirección General de Programación, Presupuesto y Finanzas&amp;8
&amp;6Dirección de Seguimiento y Mejora de Procesos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30"/>
  <sheetViews>
    <sheetView tabSelected="1" zoomScale="110" zoomScaleNormal="110" workbookViewId="0">
      <pane xSplit="19" ySplit="2" topLeftCell="T428" activePane="bottomRight" state="frozen"/>
      <selection pane="topRight" activeCell="T1" sqref="T1"/>
      <selection pane="bottomLeft" activeCell="A3" sqref="A3"/>
      <selection pane="bottomRight" activeCell="T439" sqref="T439"/>
    </sheetView>
  </sheetViews>
  <sheetFormatPr baseColWidth="10" defaultColWidth="11" defaultRowHeight="12.75" x14ac:dyDescent="0.2"/>
  <cols>
    <col min="1" max="1" width="4.375" style="31" customWidth="1"/>
    <col min="2" max="2" width="4.875" style="31" customWidth="1"/>
    <col min="3" max="3" width="3" style="31" customWidth="1"/>
    <col min="4" max="4" width="2" style="31" customWidth="1"/>
    <col min="5" max="5" width="2.5" style="31" customWidth="1"/>
    <col min="6" max="6" width="2.625" style="31" customWidth="1"/>
    <col min="7" max="7" width="3.5" style="31" customWidth="1"/>
    <col min="8" max="8" width="4.625" style="31" customWidth="1"/>
    <col min="9" max="9" width="5.25" style="31" customWidth="1"/>
    <col min="10" max="10" width="2.75" style="31" customWidth="1"/>
    <col min="11" max="11" width="2.375" style="31" bestFit="1" customWidth="1"/>
    <col min="12" max="12" width="2.625" style="31" bestFit="1" customWidth="1"/>
    <col min="13" max="13" width="10.5" style="31" bestFit="1" customWidth="1"/>
    <col min="14" max="14" width="6" style="30" customWidth="1"/>
    <col min="15" max="15" width="5.375" style="30" customWidth="1"/>
    <col min="16" max="16" width="3.875" style="30" customWidth="1"/>
    <col min="17" max="17" width="3.375" style="30" customWidth="1"/>
    <col min="18" max="18" width="7" style="30" customWidth="1"/>
    <col min="19" max="19" width="12.625" style="31" bestFit="1" customWidth="1"/>
    <col min="20" max="28" width="11.75" style="31" bestFit="1" customWidth="1"/>
    <col min="29" max="29" width="13.875" style="31" bestFit="1" customWidth="1"/>
    <col min="30" max="31" width="12.625" style="31" bestFit="1" customWidth="1"/>
    <col min="32" max="32" width="1.625" style="31" customWidth="1"/>
    <col min="33" max="33" width="12.625" style="36" bestFit="1" customWidth="1"/>
    <col min="34" max="34" width="12.625" style="31" bestFit="1" customWidth="1"/>
    <col min="35" max="35" width="11.75" style="31" bestFit="1" customWidth="1"/>
    <col min="36" max="36" width="12.625" style="31" bestFit="1" customWidth="1"/>
    <col min="37" max="37" width="11.75" style="31" bestFit="1" customWidth="1"/>
    <col min="38" max="38" width="12.625" style="31" bestFit="1" customWidth="1"/>
    <col min="39" max="16384" width="11" style="31"/>
  </cols>
  <sheetData>
    <row r="1" spans="1:38" s="28" customFormat="1" x14ac:dyDescent="0.2">
      <c r="N1" s="25" t="s">
        <v>48</v>
      </c>
      <c r="O1" s="26"/>
      <c r="P1" s="26"/>
      <c r="Q1" s="26"/>
      <c r="R1" s="27"/>
      <c r="S1" s="29">
        <f>SUBTOTAL(9,S3:S1048576)</f>
        <v>768353494.95341694</v>
      </c>
      <c r="T1" s="29">
        <f t="shared" ref="T1:AH1" si="0">SUBTOTAL(9,T3:T1048576)</f>
        <v>8022727.996666668</v>
      </c>
      <c r="U1" s="29">
        <f t="shared" si="0"/>
        <v>20168339.998333331</v>
      </c>
      <c r="V1" s="29">
        <f t="shared" si="0"/>
        <v>24975589.998833328</v>
      </c>
      <c r="W1" s="29">
        <f t="shared" si="0"/>
        <v>37448700.993333332</v>
      </c>
      <c r="X1" s="29">
        <f t="shared" si="0"/>
        <v>35314637.99583333</v>
      </c>
      <c r="Y1" s="29">
        <f t="shared" si="0"/>
        <v>32766165.994583361</v>
      </c>
      <c r="Z1" s="29">
        <f t="shared" si="0"/>
        <v>40062427.99833332</v>
      </c>
      <c r="AA1" s="29">
        <f t="shared" si="0"/>
        <v>47561818.994166635</v>
      </c>
      <c r="AB1" s="29">
        <f t="shared" si="0"/>
        <v>44567685.990833379</v>
      </c>
      <c r="AC1" s="29">
        <f t="shared" si="0"/>
        <v>153869856.9883334</v>
      </c>
      <c r="AD1" s="29">
        <f t="shared" si="0"/>
        <v>160996297.99583352</v>
      </c>
      <c r="AE1" s="29">
        <f t="shared" si="0"/>
        <v>162599244.0083333</v>
      </c>
      <c r="AF1" s="29">
        <f t="shared" si="0"/>
        <v>0</v>
      </c>
      <c r="AG1" s="29">
        <f>SUBTOTAL(9,AG3:AG1048576)</f>
        <v>768353495.29300034</v>
      </c>
      <c r="AH1" s="29">
        <f t="shared" si="0"/>
        <v>-0.33958333328610024</v>
      </c>
      <c r="AI1" s="29">
        <v>83345806</v>
      </c>
      <c r="AJ1" s="29">
        <v>660716689</v>
      </c>
      <c r="AK1" s="29">
        <v>24291000</v>
      </c>
      <c r="AL1" s="29">
        <f>SUM(AI1:AK1)</f>
        <v>768353495</v>
      </c>
    </row>
    <row r="2" spans="1:38" s="30" customFormat="1" ht="13.5" thickBot="1" x14ac:dyDescent="0.3">
      <c r="A2" s="38" t="s">
        <v>49</v>
      </c>
      <c r="B2" s="38" t="s">
        <v>50</v>
      </c>
      <c r="C2" s="39" t="s">
        <v>4</v>
      </c>
      <c r="D2" s="40" t="s">
        <v>5</v>
      </c>
      <c r="E2" s="40" t="s">
        <v>6</v>
      </c>
      <c r="F2" s="40" t="s">
        <v>7</v>
      </c>
      <c r="G2" s="40" t="s">
        <v>8</v>
      </c>
      <c r="H2" s="40" t="s">
        <v>9</v>
      </c>
      <c r="I2" s="40" t="s">
        <v>10</v>
      </c>
      <c r="J2" s="40" t="s">
        <v>11</v>
      </c>
      <c r="K2" s="40" t="s">
        <v>12</v>
      </c>
      <c r="L2" s="40" t="s">
        <v>13</v>
      </c>
      <c r="M2" s="40" t="s">
        <v>14</v>
      </c>
      <c r="N2" s="38" t="s">
        <v>51</v>
      </c>
      <c r="O2" s="38" t="s">
        <v>52</v>
      </c>
      <c r="P2" s="38" t="s">
        <v>53</v>
      </c>
      <c r="Q2" s="38" t="s">
        <v>54</v>
      </c>
      <c r="R2" s="38" t="s">
        <v>33</v>
      </c>
      <c r="S2" s="38" t="s">
        <v>16</v>
      </c>
      <c r="T2" s="38" t="s">
        <v>34</v>
      </c>
      <c r="U2" s="38" t="s">
        <v>35</v>
      </c>
      <c r="V2" s="38" t="s">
        <v>36</v>
      </c>
      <c r="W2" s="38" t="s">
        <v>37</v>
      </c>
      <c r="X2" s="38" t="s">
        <v>38</v>
      </c>
      <c r="Y2" s="38" t="s">
        <v>39</v>
      </c>
      <c r="Z2" s="38" t="s">
        <v>40</v>
      </c>
      <c r="AA2" s="38" t="s">
        <v>41</v>
      </c>
      <c r="AB2" s="38" t="s">
        <v>42</v>
      </c>
      <c r="AC2" s="38" t="s">
        <v>43</v>
      </c>
      <c r="AD2" s="38" t="s">
        <v>44</v>
      </c>
      <c r="AE2" s="38" t="s">
        <v>45</v>
      </c>
      <c r="AG2" s="41" t="s">
        <v>46</v>
      </c>
      <c r="AH2" s="41" t="s">
        <v>47</v>
      </c>
    </row>
    <row r="3" spans="1:38" x14ac:dyDescent="0.2">
      <c r="A3" s="33">
        <f>LEFT(B3,1)*1000</f>
        <v>2000</v>
      </c>
      <c r="B3" s="33">
        <f>LEFT(R3,2)*100</f>
        <v>2100</v>
      </c>
      <c r="C3" s="34" t="s">
        <v>17</v>
      </c>
      <c r="D3" s="34" t="str">
        <f>IF($H3="O001",1,"2")</f>
        <v>2</v>
      </c>
      <c r="E3" s="34">
        <f>IF($H3="O001",3,5)</f>
        <v>5</v>
      </c>
      <c r="F3" s="34" t="str">
        <f>IF($H3="E001","04",IF($H3="M001","04",IF($H3="O001","04","")))</f>
        <v>04</v>
      </c>
      <c r="G3" s="34" t="str">
        <f>IF($H3="E001","005",IF($H3="M001","002",IF($H3="O001","001","")))</f>
        <v>005</v>
      </c>
      <c r="H3" s="33" t="str">
        <f>LEFT($O3,2)&amp;"01"</f>
        <v>E001</v>
      </c>
      <c r="I3" s="34">
        <f>R3</f>
        <v>21401</v>
      </c>
      <c r="J3" s="34">
        <f t="shared" ref="J3:J66" si="1">IF($A3&lt;=4000,1,IF($A3=5000,2,IF($A3=6000,3,"")))</f>
        <v>1</v>
      </c>
      <c r="K3" s="34">
        <f>IF($Q3=1,4,IF($Q3=4,4,1))</f>
        <v>1</v>
      </c>
      <c r="L3" s="34">
        <f t="shared" ref="L3" si="2">IF(N3=40010,27,IF(N3=40020,24,IF(N3=40030,30,IF(N3=40040,21,IF(N3=40050,30,IF(N3=40060,4,15))))))</f>
        <v>15</v>
      </c>
      <c r="M3" s="34" t="s">
        <v>22</v>
      </c>
      <c r="N3" s="30">
        <v>1001</v>
      </c>
      <c r="O3" s="30" t="s">
        <v>55</v>
      </c>
      <c r="P3" s="30">
        <v>57</v>
      </c>
      <c r="Q3" s="30">
        <v>0</v>
      </c>
      <c r="R3" s="30">
        <v>21401</v>
      </c>
      <c r="S3" s="24">
        <f t="shared" ref="S3:S66" si="3">SUM(T3:AE3)</f>
        <v>11510.609999999999</v>
      </c>
      <c r="T3" s="24">
        <v>0</v>
      </c>
      <c r="U3" s="24">
        <v>3836.87</v>
      </c>
      <c r="V3" s="24">
        <v>0</v>
      </c>
      <c r="W3" s="24">
        <v>0</v>
      </c>
      <c r="X3" s="24">
        <v>959.21750000000009</v>
      </c>
      <c r="Y3" s="24">
        <v>959.21750000000009</v>
      </c>
      <c r="Z3" s="24">
        <v>0</v>
      </c>
      <c r="AA3" s="24">
        <v>959.21750000000009</v>
      </c>
      <c r="AB3" s="24">
        <v>959.21750000000009</v>
      </c>
      <c r="AC3" s="24">
        <v>959.21</v>
      </c>
      <c r="AD3" s="24">
        <v>959.22</v>
      </c>
      <c r="AE3" s="24">
        <v>1918.44</v>
      </c>
      <c r="AF3" s="24"/>
      <c r="AG3" s="35">
        <v>11510.610000000002</v>
      </c>
      <c r="AH3" s="24">
        <f>S3-AG3</f>
        <v>0</v>
      </c>
    </row>
    <row r="4" spans="1:38" x14ac:dyDescent="0.2">
      <c r="A4" s="33">
        <f t="shared" ref="A4:A67" si="4">LEFT(B4,1)*1000</f>
        <v>2000</v>
      </c>
      <c r="B4" s="33">
        <f t="shared" ref="B4:B67" si="5">LEFT(R4,2)*100</f>
        <v>2200</v>
      </c>
      <c r="C4" s="34" t="s">
        <v>17</v>
      </c>
      <c r="D4" s="34" t="str">
        <f t="shared" ref="D4:D67" si="6">IF($H4="O001",1,"2")</f>
        <v>2</v>
      </c>
      <c r="E4" s="34">
        <f t="shared" ref="E4:E67" si="7">IF($H4="O001",3,5)</f>
        <v>5</v>
      </c>
      <c r="F4" s="34" t="str">
        <f t="shared" ref="F4:F67" si="8">IF($H4="E001","04",IF($H4="M001","04",IF($H4="O001","04","")))</f>
        <v>04</v>
      </c>
      <c r="G4" s="34" t="str">
        <f t="shared" ref="G4:G67" si="9">IF($H4="E001","005",IF($H4="M001","002",IF($H4="O001","001","")))</f>
        <v>005</v>
      </c>
      <c r="H4" s="33" t="str">
        <f t="shared" ref="H4:H67" si="10">LEFT($O4,2)&amp;"01"</f>
        <v>E001</v>
      </c>
      <c r="I4" s="34">
        <f t="shared" ref="I4:I67" si="11">R4</f>
        <v>22104</v>
      </c>
      <c r="J4" s="34">
        <f t="shared" si="1"/>
        <v>1</v>
      </c>
      <c r="K4" s="34">
        <f t="shared" ref="K4:K67" si="12">IF($Q4=1,4,IF($Q4=4,4,1))</f>
        <v>1</v>
      </c>
      <c r="L4" s="34">
        <f t="shared" ref="L4:L67" si="13">IF(N4=40010,27,IF(N4=40020,24,IF(N4=40030,30,IF(N4=40040,21,IF(N4=40050,30,IF(N4=40060,4,15))))))</f>
        <v>15</v>
      </c>
      <c r="M4" s="34" t="s">
        <v>22</v>
      </c>
      <c r="N4" s="30">
        <v>1001</v>
      </c>
      <c r="O4" s="30" t="s">
        <v>55</v>
      </c>
      <c r="P4" s="30">
        <v>57</v>
      </c>
      <c r="Q4" s="30">
        <v>0</v>
      </c>
      <c r="R4" s="30">
        <v>22104</v>
      </c>
      <c r="S4" s="24">
        <f t="shared" si="3"/>
        <v>25898.880000000008</v>
      </c>
      <c r="T4" s="24">
        <v>2158.2400000000002</v>
      </c>
      <c r="U4" s="24">
        <v>2158.2400000000002</v>
      </c>
      <c r="V4" s="24">
        <v>2158.2400000000002</v>
      </c>
      <c r="W4" s="24">
        <v>2158.2400000000002</v>
      </c>
      <c r="X4" s="24">
        <v>2158.2400000000002</v>
      </c>
      <c r="Y4" s="24">
        <v>2158.2400000000002</v>
      </c>
      <c r="Z4" s="24">
        <v>2158.2400000000002</v>
      </c>
      <c r="AA4" s="24">
        <v>2158.2400000000002</v>
      </c>
      <c r="AB4" s="24">
        <v>2158.2400000000002</v>
      </c>
      <c r="AC4" s="24">
        <v>2158.2400000000002</v>
      </c>
      <c r="AD4" s="24">
        <v>2158.2400000000002</v>
      </c>
      <c r="AE4" s="24">
        <v>2158.2400000000002</v>
      </c>
      <c r="AF4" s="24"/>
      <c r="AG4" s="35">
        <v>25898.880000000008</v>
      </c>
      <c r="AH4" s="24">
        <f t="shared" ref="AH4:AH67" si="14">S4-AG4</f>
        <v>0</v>
      </c>
    </row>
    <row r="5" spans="1:38" x14ac:dyDescent="0.2">
      <c r="A5" s="33">
        <f t="shared" si="4"/>
        <v>3000</v>
      </c>
      <c r="B5" s="33">
        <f t="shared" si="5"/>
        <v>3100</v>
      </c>
      <c r="C5" s="34" t="s">
        <v>17</v>
      </c>
      <c r="D5" s="34" t="str">
        <f t="shared" si="6"/>
        <v>2</v>
      </c>
      <c r="E5" s="34">
        <f t="shared" si="7"/>
        <v>5</v>
      </c>
      <c r="F5" s="34" t="str">
        <f t="shared" si="8"/>
        <v>04</v>
      </c>
      <c r="G5" s="34" t="str">
        <f t="shared" si="9"/>
        <v>005</v>
      </c>
      <c r="H5" s="33" t="str">
        <f t="shared" si="10"/>
        <v>E001</v>
      </c>
      <c r="I5" s="34">
        <f t="shared" si="11"/>
        <v>31801</v>
      </c>
      <c r="J5" s="34">
        <f t="shared" si="1"/>
        <v>1</v>
      </c>
      <c r="K5" s="34">
        <f t="shared" si="12"/>
        <v>1</v>
      </c>
      <c r="L5" s="34">
        <f t="shared" si="13"/>
        <v>15</v>
      </c>
      <c r="M5" s="34" t="s">
        <v>22</v>
      </c>
      <c r="N5" s="30">
        <v>1001</v>
      </c>
      <c r="O5" s="30" t="s">
        <v>55</v>
      </c>
      <c r="P5" s="30">
        <v>57</v>
      </c>
      <c r="Q5" s="30">
        <v>0</v>
      </c>
      <c r="R5" s="30">
        <v>31801</v>
      </c>
      <c r="S5" s="24">
        <f t="shared" si="3"/>
        <v>4799.93</v>
      </c>
      <c r="T5" s="24">
        <v>399.99416666666667</v>
      </c>
      <c r="U5" s="24">
        <v>399.99416666666667</v>
      </c>
      <c r="V5" s="24">
        <v>399.99416666666667</v>
      </c>
      <c r="W5" s="24">
        <v>399.99416666666667</v>
      </c>
      <c r="X5" s="24">
        <v>399.99416666666667</v>
      </c>
      <c r="Y5" s="24">
        <v>399.99416666666667</v>
      </c>
      <c r="Z5" s="24">
        <v>399.99416666666667</v>
      </c>
      <c r="AA5" s="24">
        <v>399.99416666666667</v>
      </c>
      <c r="AB5" s="24">
        <v>399.99416666666667</v>
      </c>
      <c r="AC5" s="24">
        <v>399.99416666666667</v>
      </c>
      <c r="AD5" s="24">
        <v>399.99416666666667</v>
      </c>
      <c r="AE5" s="24">
        <v>399.99416666666667</v>
      </c>
      <c r="AF5" s="24"/>
      <c r="AG5" s="35">
        <v>4799.93</v>
      </c>
      <c r="AH5" s="24">
        <f t="shared" si="14"/>
        <v>0</v>
      </c>
    </row>
    <row r="6" spans="1:38" x14ac:dyDescent="0.2">
      <c r="A6" s="33">
        <f t="shared" si="4"/>
        <v>3000</v>
      </c>
      <c r="B6" s="33">
        <f t="shared" si="5"/>
        <v>3200</v>
      </c>
      <c r="C6" s="34" t="s">
        <v>17</v>
      </c>
      <c r="D6" s="34" t="str">
        <f t="shared" si="6"/>
        <v>2</v>
      </c>
      <c r="E6" s="34">
        <f t="shared" si="7"/>
        <v>5</v>
      </c>
      <c r="F6" s="34" t="str">
        <f t="shared" si="8"/>
        <v>04</v>
      </c>
      <c r="G6" s="34" t="str">
        <f t="shared" si="9"/>
        <v>005</v>
      </c>
      <c r="H6" s="33" t="str">
        <f t="shared" si="10"/>
        <v>E001</v>
      </c>
      <c r="I6" s="34">
        <f t="shared" si="11"/>
        <v>32201</v>
      </c>
      <c r="J6" s="34">
        <f t="shared" si="1"/>
        <v>1</v>
      </c>
      <c r="K6" s="34">
        <f t="shared" si="12"/>
        <v>1</v>
      </c>
      <c r="L6" s="34">
        <f t="shared" si="13"/>
        <v>15</v>
      </c>
      <c r="M6" s="34" t="s">
        <v>22</v>
      </c>
      <c r="N6" s="30">
        <v>1001</v>
      </c>
      <c r="O6" s="30" t="s">
        <v>55</v>
      </c>
      <c r="P6" s="30">
        <v>57</v>
      </c>
      <c r="Q6" s="30">
        <v>0</v>
      </c>
      <c r="R6" s="30">
        <v>32201</v>
      </c>
      <c r="S6" s="24">
        <f t="shared" si="3"/>
        <v>28776.54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16786</v>
      </c>
      <c r="AE6" s="24">
        <v>11990.54</v>
      </c>
      <c r="AF6" s="24"/>
      <c r="AG6" s="35">
        <v>28776.54</v>
      </c>
      <c r="AH6" s="24">
        <f t="shared" si="14"/>
        <v>0</v>
      </c>
    </row>
    <row r="7" spans="1:38" x14ac:dyDescent="0.2">
      <c r="A7" s="33">
        <f t="shared" si="4"/>
        <v>3000</v>
      </c>
      <c r="B7" s="33">
        <f t="shared" si="5"/>
        <v>3200</v>
      </c>
      <c r="C7" s="34" t="s">
        <v>17</v>
      </c>
      <c r="D7" s="34" t="str">
        <f t="shared" si="6"/>
        <v>2</v>
      </c>
      <c r="E7" s="34">
        <f t="shared" si="7"/>
        <v>5</v>
      </c>
      <c r="F7" s="34" t="str">
        <f t="shared" si="8"/>
        <v>04</v>
      </c>
      <c r="G7" s="34" t="str">
        <f t="shared" si="9"/>
        <v>005</v>
      </c>
      <c r="H7" s="33" t="str">
        <f t="shared" si="10"/>
        <v>E001</v>
      </c>
      <c r="I7" s="34">
        <f t="shared" si="11"/>
        <v>32505</v>
      </c>
      <c r="J7" s="34">
        <f t="shared" si="1"/>
        <v>1</v>
      </c>
      <c r="K7" s="34">
        <f t="shared" si="12"/>
        <v>1</v>
      </c>
      <c r="L7" s="34">
        <f t="shared" si="13"/>
        <v>15</v>
      </c>
      <c r="M7" s="34" t="s">
        <v>22</v>
      </c>
      <c r="N7" s="30">
        <v>1001</v>
      </c>
      <c r="O7" s="30" t="s">
        <v>55</v>
      </c>
      <c r="P7" s="30">
        <v>57</v>
      </c>
      <c r="Q7" s="30">
        <v>0</v>
      </c>
      <c r="R7" s="30">
        <v>32505</v>
      </c>
      <c r="S7" s="24">
        <f t="shared" si="3"/>
        <v>105897.66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30000</v>
      </c>
      <c r="AD7" s="24">
        <v>30000</v>
      </c>
      <c r="AE7" s="24">
        <v>45897.66</v>
      </c>
      <c r="AF7" s="24"/>
      <c r="AG7" s="35">
        <v>105897.66</v>
      </c>
      <c r="AH7" s="24">
        <f t="shared" si="14"/>
        <v>0</v>
      </c>
    </row>
    <row r="8" spans="1:38" x14ac:dyDescent="0.2">
      <c r="A8" s="33">
        <f t="shared" si="4"/>
        <v>3000</v>
      </c>
      <c r="B8" s="33">
        <f t="shared" si="5"/>
        <v>3200</v>
      </c>
      <c r="C8" s="34" t="s">
        <v>17</v>
      </c>
      <c r="D8" s="34" t="str">
        <f t="shared" si="6"/>
        <v>2</v>
      </c>
      <c r="E8" s="34">
        <f t="shared" si="7"/>
        <v>5</v>
      </c>
      <c r="F8" s="34" t="str">
        <f t="shared" si="8"/>
        <v>04</v>
      </c>
      <c r="G8" s="34" t="str">
        <f t="shared" si="9"/>
        <v>005</v>
      </c>
      <c r="H8" s="33" t="str">
        <f t="shared" si="10"/>
        <v>E001</v>
      </c>
      <c r="I8" s="34">
        <f t="shared" si="11"/>
        <v>32701</v>
      </c>
      <c r="J8" s="34">
        <f t="shared" si="1"/>
        <v>1</v>
      </c>
      <c r="K8" s="34">
        <f t="shared" si="12"/>
        <v>1</v>
      </c>
      <c r="L8" s="34">
        <f t="shared" si="13"/>
        <v>15</v>
      </c>
      <c r="M8" s="34" t="s">
        <v>22</v>
      </c>
      <c r="N8" s="30">
        <v>1001</v>
      </c>
      <c r="O8" s="30" t="s">
        <v>55</v>
      </c>
      <c r="P8" s="30">
        <v>57</v>
      </c>
      <c r="Q8" s="30">
        <v>0</v>
      </c>
      <c r="R8" s="30">
        <v>32701</v>
      </c>
      <c r="S8" s="24">
        <f t="shared" si="3"/>
        <v>0</v>
      </c>
      <c r="T8" s="24"/>
      <c r="U8" s="24"/>
      <c r="V8" s="24">
        <v>0</v>
      </c>
      <c r="W8" s="24"/>
      <c r="X8" s="24"/>
      <c r="Y8" s="24"/>
      <c r="Z8" s="24"/>
      <c r="AA8" s="24"/>
      <c r="AB8" s="24"/>
      <c r="AC8" s="24"/>
      <c r="AD8" s="24"/>
      <c r="AE8" s="24"/>
      <c r="AF8" s="24"/>
      <c r="AG8" s="35">
        <v>0</v>
      </c>
      <c r="AH8" s="24">
        <f t="shared" si="14"/>
        <v>0</v>
      </c>
    </row>
    <row r="9" spans="1:38" x14ac:dyDescent="0.2">
      <c r="A9" s="33">
        <f t="shared" si="4"/>
        <v>3000</v>
      </c>
      <c r="B9" s="33">
        <f t="shared" si="5"/>
        <v>3300</v>
      </c>
      <c r="C9" s="34" t="s">
        <v>17</v>
      </c>
      <c r="D9" s="34" t="str">
        <f t="shared" si="6"/>
        <v>2</v>
      </c>
      <c r="E9" s="34">
        <f t="shared" si="7"/>
        <v>5</v>
      </c>
      <c r="F9" s="34" t="str">
        <f t="shared" si="8"/>
        <v>04</v>
      </c>
      <c r="G9" s="34" t="str">
        <f t="shared" si="9"/>
        <v>005</v>
      </c>
      <c r="H9" s="33" t="str">
        <f t="shared" si="10"/>
        <v>E001</v>
      </c>
      <c r="I9" s="34">
        <f t="shared" si="11"/>
        <v>33401</v>
      </c>
      <c r="J9" s="34">
        <f t="shared" si="1"/>
        <v>1</v>
      </c>
      <c r="K9" s="34">
        <f t="shared" si="12"/>
        <v>1</v>
      </c>
      <c r="L9" s="34">
        <f t="shared" si="13"/>
        <v>15</v>
      </c>
      <c r="M9" s="34" t="s">
        <v>22</v>
      </c>
      <c r="N9" s="30">
        <v>1001</v>
      </c>
      <c r="O9" s="30" t="s">
        <v>55</v>
      </c>
      <c r="P9" s="30">
        <v>57</v>
      </c>
      <c r="Q9" s="30">
        <v>0</v>
      </c>
      <c r="R9" s="30">
        <v>33401</v>
      </c>
      <c r="S9" s="24">
        <f t="shared" si="3"/>
        <v>57553.07</v>
      </c>
      <c r="T9" s="24"/>
      <c r="U9" s="24"/>
      <c r="V9" s="24">
        <v>0</v>
      </c>
      <c r="W9" s="24">
        <v>28776.535</v>
      </c>
      <c r="X9" s="24"/>
      <c r="Y9" s="24"/>
      <c r="Z9" s="24"/>
      <c r="AA9" s="24"/>
      <c r="AB9" s="24">
        <v>28776.535</v>
      </c>
      <c r="AC9" s="24"/>
      <c r="AD9" s="24"/>
      <c r="AE9" s="24"/>
      <c r="AF9" s="24"/>
      <c r="AG9" s="35">
        <v>57553.07</v>
      </c>
      <c r="AH9" s="24">
        <f t="shared" si="14"/>
        <v>0</v>
      </c>
    </row>
    <row r="10" spans="1:38" x14ac:dyDescent="0.2">
      <c r="A10" s="33">
        <f t="shared" si="4"/>
        <v>3000</v>
      </c>
      <c r="B10" s="33">
        <f t="shared" si="5"/>
        <v>3300</v>
      </c>
      <c r="C10" s="34" t="s">
        <v>17</v>
      </c>
      <c r="D10" s="34" t="str">
        <f t="shared" si="6"/>
        <v>2</v>
      </c>
      <c r="E10" s="34">
        <f t="shared" si="7"/>
        <v>5</v>
      </c>
      <c r="F10" s="34" t="str">
        <f t="shared" si="8"/>
        <v>04</v>
      </c>
      <c r="G10" s="34" t="str">
        <f t="shared" si="9"/>
        <v>005</v>
      </c>
      <c r="H10" s="33" t="str">
        <f t="shared" si="10"/>
        <v>E001</v>
      </c>
      <c r="I10" s="34">
        <f t="shared" si="11"/>
        <v>33602</v>
      </c>
      <c r="J10" s="34">
        <f t="shared" si="1"/>
        <v>1</v>
      </c>
      <c r="K10" s="34">
        <f t="shared" si="12"/>
        <v>1</v>
      </c>
      <c r="L10" s="34">
        <f t="shared" si="13"/>
        <v>15</v>
      </c>
      <c r="M10" s="34" t="s">
        <v>22</v>
      </c>
      <c r="N10" s="30">
        <v>1001</v>
      </c>
      <c r="O10" s="30" t="s">
        <v>55</v>
      </c>
      <c r="P10" s="30">
        <v>57</v>
      </c>
      <c r="Q10" s="30">
        <v>0</v>
      </c>
      <c r="R10" s="30">
        <v>33602</v>
      </c>
      <c r="S10" s="24">
        <f t="shared" si="3"/>
        <v>0</v>
      </c>
      <c r="T10" s="24"/>
      <c r="U10" s="24"/>
      <c r="V10" s="24">
        <v>0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5">
        <v>0</v>
      </c>
      <c r="AH10" s="24">
        <f t="shared" si="14"/>
        <v>0</v>
      </c>
    </row>
    <row r="11" spans="1:38" x14ac:dyDescent="0.2">
      <c r="A11" s="33">
        <f t="shared" si="4"/>
        <v>3000</v>
      </c>
      <c r="B11" s="33">
        <f t="shared" si="5"/>
        <v>3500</v>
      </c>
      <c r="C11" s="34" t="s">
        <v>17</v>
      </c>
      <c r="D11" s="34" t="str">
        <f t="shared" si="6"/>
        <v>2</v>
      </c>
      <c r="E11" s="34">
        <f t="shared" si="7"/>
        <v>5</v>
      </c>
      <c r="F11" s="34" t="str">
        <f t="shared" si="8"/>
        <v>04</v>
      </c>
      <c r="G11" s="34" t="str">
        <f t="shared" si="9"/>
        <v>005</v>
      </c>
      <c r="H11" s="33" t="str">
        <f t="shared" si="10"/>
        <v>E001</v>
      </c>
      <c r="I11" s="34">
        <f t="shared" si="11"/>
        <v>35101</v>
      </c>
      <c r="J11" s="34">
        <f t="shared" si="1"/>
        <v>1</v>
      </c>
      <c r="K11" s="34">
        <f t="shared" si="12"/>
        <v>1</v>
      </c>
      <c r="L11" s="34">
        <f t="shared" si="13"/>
        <v>15</v>
      </c>
      <c r="M11" s="34" t="s">
        <v>22</v>
      </c>
      <c r="N11" s="30">
        <v>1001</v>
      </c>
      <c r="O11" s="30" t="s">
        <v>55</v>
      </c>
      <c r="P11" s="30">
        <v>57</v>
      </c>
      <c r="Q11" s="30">
        <v>0</v>
      </c>
      <c r="R11" s="30">
        <v>35101</v>
      </c>
      <c r="S11" s="24">
        <f t="shared" si="3"/>
        <v>19188.2</v>
      </c>
      <c r="T11" s="24"/>
      <c r="U11" s="24"/>
      <c r="V11" s="24">
        <v>0</v>
      </c>
      <c r="W11" s="24">
        <v>0</v>
      </c>
      <c r="X11" s="24"/>
      <c r="Y11" s="24">
        <v>0</v>
      </c>
      <c r="Z11" s="24"/>
      <c r="AA11" s="24"/>
      <c r="AB11" s="24">
        <v>4797.05</v>
      </c>
      <c r="AC11" s="24">
        <v>9594.1</v>
      </c>
      <c r="AD11" s="24"/>
      <c r="AE11" s="24">
        <v>4797.05</v>
      </c>
      <c r="AF11" s="24"/>
      <c r="AG11" s="35">
        <v>19188.2</v>
      </c>
      <c r="AH11" s="24">
        <f t="shared" si="14"/>
        <v>0</v>
      </c>
    </row>
    <row r="12" spans="1:38" x14ac:dyDescent="0.2">
      <c r="A12" s="33">
        <f t="shared" si="4"/>
        <v>3000</v>
      </c>
      <c r="B12" s="33">
        <f t="shared" si="5"/>
        <v>3700</v>
      </c>
      <c r="C12" s="34" t="s">
        <v>17</v>
      </c>
      <c r="D12" s="34" t="str">
        <f t="shared" si="6"/>
        <v>2</v>
      </c>
      <c r="E12" s="34">
        <f t="shared" si="7"/>
        <v>5</v>
      </c>
      <c r="F12" s="34" t="str">
        <f t="shared" si="8"/>
        <v>04</v>
      </c>
      <c r="G12" s="34" t="str">
        <f t="shared" si="9"/>
        <v>005</v>
      </c>
      <c r="H12" s="33" t="str">
        <f t="shared" si="10"/>
        <v>E001</v>
      </c>
      <c r="I12" s="34">
        <f t="shared" si="11"/>
        <v>37104</v>
      </c>
      <c r="J12" s="34">
        <f t="shared" si="1"/>
        <v>1</v>
      </c>
      <c r="K12" s="34">
        <f t="shared" si="12"/>
        <v>1</v>
      </c>
      <c r="L12" s="34">
        <f t="shared" si="13"/>
        <v>15</v>
      </c>
      <c r="M12" s="34" t="s">
        <v>22</v>
      </c>
      <c r="N12" s="30">
        <v>1001</v>
      </c>
      <c r="O12" s="30" t="s">
        <v>55</v>
      </c>
      <c r="P12" s="30">
        <v>57</v>
      </c>
      <c r="Q12" s="30">
        <v>0</v>
      </c>
      <c r="R12" s="30">
        <v>37104</v>
      </c>
      <c r="S12" s="24">
        <f t="shared" si="3"/>
        <v>71941.336666666655</v>
      </c>
      <c r="T12" s="24">
        <v>0</v>
      </c>
      <c r="U12" s="24">
        <v>5995.1116666666667</v>
      </c>
      <c r="V12" s="24">
        <v>5995.1116666666667</v>
      </c>
      <c r="W12" s="24">
        <v>5995.1116666666667</v>
      </c>
      <c r="X12" s="24">
        <v>5995.1116666666667</v>
      </c>
      <c r="Y12" s="24">
        <v>5995.1116666666667</v>
      </c>
      <c r="Z12" s="24">
        <v>5995.1116666666667</v>
      </c>
      <c r="AA12" s="24">
        <v>11990.22</v>
      </c>
      <c r="AB12" s="24">
        <v>5995.1116666666667</v>
      </c>
      <c r="AC12" s="24">
        <v>5995.1116666666667</v>
      </c>
      <c r="AD12" s="24">
        <v>5995.1116666666667</v>
      </c>
      <c r="AE12" s="24">
        <v>5995.1116666666667</v>
      </c>
      <c r="AF12" s="24"/>
      <c r="AG12" s="35">
        <v>71941.339999999982</v>
      </c>
      <c r="AH12" s="24">
        <f t="shared" si="14"/>
        <v>-3.3333333267364651E-3</v>
      </c>
    </row>
    <row r="13" spans="1:38" x14ac:dyDescent="0.2">
      <c r="A13" s="33">
        <f t="shared" si="4"/>
        <v>3000</v>
      </c>
      <c r="B13" s="33">
        <f t="shared" si="5"/>
        <v>3700</v>
      </c>
      <c r="C13" s="34" t="s">
        <v>17</v>
      </c>
      <c r="D13" s="34" t="str">
        <f t="shared" si="6"/>
        <v>2</v>
      </c>
      <c r="E13" s="34">
        <f t="shared" si="7"/>
        <v>5</v>
      </c>
      <c r="F13" s="34" t="str">
        <f t="shared" si="8"/>
        <v>04</v>
      </c>
      <c r="G13" s="34" t="str">
        <f t="shared" si="9"/>
        <v>005</v>
      </c>
      <c r="H13" s="33" t="str">
        <f t="shared" si="10"/>
        <v>E001</v>
      </c>
      <c r="I13" s="34">
        <f t="shared" si="11"/>
        <v>37106</v>
      </c>
      <c r="J13" s="34">
        <f t="shared" si="1"/>
        <v>1</v>
      </c>
      <c r="K13" s="34">
        <f t="shared" si="12"/>
        <v>1</v>
      </c>
      <c r="L13" s="34">
        <f t="shared" si="13"/>
        <v>15</v>
      </c>
      <c r="M13" s="34" t="s">
        <v>22</v>
      </c>
      <c r="N13" s="30">
        <v>1001</v>
      </c>
      <c r="O13" s="30" t="s">
        <v>55</v>
      </c>
      <c r="P13" s="30">
        <v>57</v>
      </c>
      <c r="Q13" s="30">
        <v>0</v>
      </c>
      <c r="R13" s="30">
        <v>37106</v>
      </c>
      <c r="S13" s="24">
        <f t="shared" si="3"/>
        <v>71941.34</v>
      </c>
      <c r="T13" s="24"/>
      <c r="U13" s="24">
        <v>5807.46</v>
      </c>
      <c r="V13" s="24">
        <v>5807.46</v>
      </c>
      <c r="W13" s="24"/>
      <c r="X13" s="24"/>
      <c r="Y13" s="24">
        <v>25179.47</v>
      </c>
      <c r="Z13" s="24"/>
      <c r="AA13" s="24"/>
      <c r="AB13" s="24">
        <v>21582.400000000001</v>
      </c>
      <c r="AC13" s="24"/>
      <c r="AD13" s="24">
        <v>0</v>
      </c>
      <c r="AE13" s="24">
        <v>13564.55</v>
      </c>
      <c r="AF13" s="24"/>
      <c r="AG13" s="35">
        <v>71941.34</v>
      </c>
      <c r="AH13" s="24">
        <f t="shared" si="14"/>
        <v>0</v>
      </c>
    </row>
    <row r="14" spans="1:38" x14ac:dyDescent="0.2">
      <c r="A14" s="33">
        <f t="shared" si="4"/>
        <v>3000</v>
      </c>
      <c r="B14" s="33">
        <f t="shared" si="5"/>
        <v>3700</v>
      </c>
      <c r="C14" s="34" t="s">
        <v>17</v>
      </c>
      <c r="D14" s="34" t="str">
        <f t="shared" si="6"/>
        <v>2</v>
      </c>
      <c r="E14" s="34">
        <f t="shared" si="7"/>
        <v>5</v>
      </c>
      <c r="F14" s="34" t="str">
        <f t="shared" si="8"/>
        <v>04</v>
      </c>
      <c r="G14" s="34" t="str">
        <f t="shared" si="9"/>
        <v>005</v>
      </c>
      <c r="H14" s="33" t="str">
        <f t="shared" si="10"/>
        <v>E001</v>
      </c>
      <c r="I14" s="34">
        <f t="shared" si="11"/>
        <v>37204</v>
      </c>
      <c r="J14" s="34">
        <f t="shared" si="1"/>
        <v>1</v>
      </c>
      <c r="K14" s="34">
        <f t="shared" si="12"/>
        <v>1</v>
      </c>
      <c r="L14" s="34">
        <f t="shared" si="13"/>
        <v>15</v>
      </c>
      <c r="M14" s="34" t="s">
        <v>22</v>
      </c>
      <c r="N14" s="30">
        <v>1001</v>
      </c>
      <c r="O14" s="30" t="s">
        <v>55</v>
      </c>
      <c r="P14" s="30">
        <v>57</v>
      </c>
      <c r="Q14" s="30">
        <v>0</v>
      </c>
      <c r="R14" s="30">
        <v>37204</v>
      </c>
      <c r="S14" s="24">
        <f t="shared" si="3"/>
        <v>14531.839999999995</v>
      </c>
      <c r="T14" s="24">
        <v>1210.9866666666665</v>
      </c>
      <c r="U14" s="24">
        <v>1210.9866666666665</v>
      </c>
      <c r="V14" s="24">
        <v>1210.9866666666665</v>
      </c>
      <c r="W14" s="24">
        <v>1210.9866666666665</v>
      </c>
      <c r="X14" s="24">
        <v>1210.9866666666665</v>
      </c>
      <c r="Y14" s="24">
        <v>1210.9866666666665</v>
      </c>
      <c r="Z14" s="24">
        <v>1210.9866666666665</v>
      </c>
      <c r="AA14" s="24">
        <v>1210.9866666666665</v>
      </c>
      <c r="AB14" s="24">
        <v>1210.9866666666665</v>
      </c>
      <c r="AC14" s="24">
        <v>1210.9866666666665</v>
      </c>
      <c r="AD14" s="24">
        <v>1210.9866666666665</v>
      </c>
      <c r="AE14" s="24">
        <v>1210.9866666666665</v>
      </c>
      <c r="AF14" s="24"/>
      <c r="AG14" s="35">
        <v>14531.839999999995</v>
      </c>
      <c r="AH14" s="24">
        <f t="shared" si="14"/>
        <v>0</v>
      </c>
    </row>
    <row r="15" spans="1:38" x14ac:dyDescent="0.2">
      <c r="A15" s="33">
        <f t="shared" si="4"/>
        <v>3000</v>
      </c>
      <c r="B15" s="33">
        <f t="shared" si="5"/>
        <v>3700</v>
      </c>
      <c r="C15" s="34" t="s">
        <v>17</v>
      </c>
      <c r="D15" s="34" t="str">
        <f t="shared" si="6"/>
        <v>2</v>
      </c>
      <c r="E15" s="34">
        <f t="shared" si="7"/>
        <v>5</v>
      </c>
      <c r="F15" s="34" t="str">
        <f t="shared" si="8"/>
        <v>04</v>
      </c>
      <c r="G15" s="34" t="str">
        <f t="shared" si="9"/>
        <v>005</v>
      </c>
      <c r="H15" s="33" t="str">
        <f t="shared" si="10"/>
        <v>E001</v>
      </c>
      <c r="I15" s="34">
        <f t="shared" si="11"/>
        <v>37501</v>
      </c>
      <c r="J15" s="34">
        <f t="shared" si="1"/>
        <v>1</v>
      </c>
      <c r="K15" s="34">
        <f t="shared" si="12"/>
        <v>1</v>
      </c>
      <c r="L15" s="34">
        <f t="shared" si="13"/>
        <v>15</v>
      </c>
      <c r="M15" s="34" t="s">
        <v>22</v>
      </c>
      <c r="N15" s="30">
        <v>1001</v>
      </c>
      <c r="O15" s="30" t="s">
        <v>55</v>
      </c>
      <c r="P15" s="30">
        <v>57</v>
      </c>
      <c r="Q15" s="30">
        <v>0</v>
      </c>
      <c r="R15" s="30">
        <v>37501</v>
      </c>
      <c r="S15" s="24">
        <f t="shared" si="3"/>
        <v>46042.46</v>
      </c>
      <c r="T15" s="24">
        <v>3836.8716666666664</v>
      </c>
      <c r="U15" s="24">
        <v>3836.8716666666664</v>
      </c>
      <c r="V15" s="24">
        <v>3836.8716666666664</v>
      </c>
      <c r="W15" s="24">
        <v>3836.8716666666664</v>
      </c>
      <c r="X15" s="24">
        <v>3836.8716666666664</v>
      </c>
      <c r="Y15" s="24">
        <v>3836.8716666666664</v>
      </c>
      <c r="Z15" s="24">
        <v>3836.8716666666664</v>
      </c>
      <c r="AA15" s="24">
        <v>3836.8716666666664</v>
      </c>
      <c r="AB15" s="24">
        <v>3836.8716666666664</v>
      </c>
      <c r="AC15" s="24">
        <v>3836.8716666666664</v>
      </c>
      <c r="AD15" s="24">
        <v>3836.8716666666664</v>
      </c>
      <c r="AE15" s="24">
        <v>3836.8716666666664</v>
      </c>
      <c r="AF15" s="24"/>
      <c r="AG15" s="35">
        <v>46042.46</v>
      </c>
      <c r="AH15" s="24">
        <f t="shared" si="14"/>
        <v>0</v>
      </c>
    </row>
    <row r="16" spans="1:38" x14ac:dyDescent="0.2">
      <c r="A16" s="33">
        <f t="shared" si="4"/>
        <v>3000</v>
      </c>
      <c r="B16" s="33">
        <f t="shared" si="5"/>
        <v>3700</v>
      </c>
      <c r="C16" s="34" t="s">
        <v>17</v>
      </c>
      <c r="D16" s="34" t="str">
        <f t="shared" si="6"/>
        <v>2</v>
      </c>
      <c r="E16" s="34">
        <f t="shared" si="7"/>
        <v>5</v>
      </c>
      <c r="F16" s="34" t="str">
        <f t="shared" si="8"/>
        <v>04</v>
      </c>
      <c r="G16" s="34" t="str">
        <f t="shared" si="9"/>
        <v>005</v>
      </c>
      <c r="H16" s="33" t="str">
        <f t="shared" si="10"/>
        <v>E001</v>
      </c>
      <c r="I16" s="34">
        <f t="shared" si="11"/>
        <v>37504</v>
      </c>
      <c r="J16" s="34">
        <f t="shared" si="1"/>
        <v>1</v>
      </c>
      <c r="K16" s="34">
        <f t="shared" si="12"/>
        <v>1</v>
      </c>
      <c r="L16" s="34">
        <f t="shared" si="13"/>
        <v>15</v>
      </c>
      <c r="M16" s="34" t="s">
        <v>22</v>
      </c>
      <c r="N16" s="30">
        <v>1001</v>
      </c>
      <c r="O16" s="30" t="s">
        <v>55</v>
      </c>
      <c r="P16" s="30">
        <v>57</v>
      </c>
      <c r="Q16" s="30">
        <v>0</v>
      </c>
      <c r="R16" s="30">
        <v>37504</v>
      </c>
      <c r="S16" s="24">
        <f t="shared" si="3"/>
        <v>74819</v>
      </c>
      <c r="T16" s="24">
        <v>6234.916666666667</v>
      </c>
      <c r="U16" s="24">
        <v>6234.916666666667</v>
      </c>
      <c r="V16" s="24">
        <v>6234.916666666667</v>
      </c>
      <c r="W16" s="24">
        <v>6234.916666666667</v>
      </c>
      <c r="X16" s="24">
        <v>6234.916666666667</v>
      </c>
      <c r="Y16" s="24">
        <v>6234.916666666667</v>
      </c>
      <c r="Z16" s="24">
        <v>6234.916666666667</v>
      </c>
      <c r="AA16" s="24">
        <v>6234.916666666667</v>
      </c>
      <c r="AB16" s="24">
        <v>6234.916666666667</v>
      </c>
      <c r="AC16" s="24">
        <v>6234.916666666667</v>
      </c>
      <c r="AD16" s="24">
        <v>6234.916666666667</v>
      </c>
      <c r="AE16" s="24">
        <v>6234.916666666667</v>
      </c>
      <c r="AF16" s="24"/>
      <c r="AG16" s="35">
        <v>74819</v>
      </c>
      <c r="AH16" s="24">
        <f t="shared" si="14"/>
        <v>0</v>
      </c>
    </row>
    <row r="17" spans="1:34" s="24" customFormat="1" x14ac:dyDescent="0.2">
      <c r="A17" s="33">
        <f t="shared" si="4"/>
        <v>3000</v>
      </c>
      <c r="B17" s="33">
        <f t="shared" si="5"/>
        <v>3700</v>
      </c>
      <c r="C17" s="34" t="s">
        <v>17</v>
      </c>
      <c r="D17" s="34" t="str">
        <f t="shared" si="6"/>
        <v>2</v>
      </c>
      <c r="E17" s="34">
        <f t="shared" si="7"/>
        <v>5</v>
      </c>
      <c r="F17" s="34" t="str">
        <f t="shared" si="8"/>
        <v>04</v>
      </c>
      <c r="G17" s="34" t="str">
        <f t="shared" si="9"/>
        <v>005</v>
      </c>
      <c r="H17" s="33" t="str">
        <f t="shared" si="10"/>
        <v>E001</v>
      </c>
      <c r="I17" s="34">
        <f t="shared" si="11"/>
        <v>37602</v>
      </c>
      <c r="J17" s="34">
        <f t="shared" si="1"/>
        <v>1</v>
      </c>
      <c r="K17" s="34">
        <f t="shared" si="12"/>
        <v>1</v>
      </c>
      <c r="L17" s="34">
        <f t="shared" si="13"/>
        <v>15</v>
      </c>
      <c r="M17" s="34" t="s">
        <v>22</v>
      </c>
      <c r="N17" s="30">
        <v>1001</v>
      </c>
      <c r="O17" s="30" t="s">
        <v>55</v>
      </c>
      <c r="P17" s="30">
        <v>57</v>
      </c>
      <c r="Q17" s="30">
        <v>0</v>
      </c>
      <c r="R17" s="30">
        <v>37602</v>
      </c>
      <c r="S17" s="24">
        <f t="shared" si="3"/>
        <v>109207.27250000002</v>
      </c>
      <c r="V17" s="24">
        <v>27301.817500000001</v>
      </c>
      <c r="Y17" s="24">
        <v>27301.817500000001</v>
      </c>
      <c r="AB17" s="24">
        <v>15000</v>
      </c>
      <c r="AC17" s="24">
        <v>12301.82</v>
      </c>
      <c r="AD17" s="24">
        <v>27301.817500000001</v>
      </c>
      <c r="AG17" s="35">
        <v>109207.27</v>
      </c>
      <c r="AH17" s="24">
        <f t="shared" si="14"/>
        <v>2.5000000168802217E-3</v>
      </c>
    </row>
    <row r="18" spans="1:34" s="24" customFormat="1" x14ac:dyDescent="0.2">
      <c r="A18" s="33">
        <f t="shared" si="4"/>
        <v>3000</v>
      </c>
      <c r="B18" s="33">
        <f t="shared" si="5"/>
        <v>3300</v>
      </c>
      <c r="C18" s="34" t="s">
        <v>17</v>
      </c>
      <c r="D18" s="34" t="str">
        <f t="shared" si="6"/>
        <v>2</v>
      </c>
      <c r="E18" s="34">
        <f t="shared" si="7"/>
        <v>5</v>
      </c>
      <c r="F18" s="34" t="str">
        <f t="shared" si="8"/>
        <v>04</v>
      </c>
      <c r="G18" s="34" t="str">
        <f t="shared" si="9"/>
        <v>005</v>
      </c>
      <c r="H18" s="33" t="str">
        <f t="shared" si="10"/>
        <v>E001</v>
      </c>
      <c r="I18" s="34">
        <f t="shared" si="11"/>
        <v>33401</v>
      </c>
      <c r="J18" s="34">
        <f t="shared" si="1"/>
        <v>1</v>
      </c>
      <c r="K18" s="34">
        <f t="shared" si="12"/>
        <v>4</v>
      </c>
      <c r="L18" s="34">
        <f t="shared" si="13"/>
        <v>15</v>
      </c>
      <c r="M18" s="34" t="s">
        <v>22</v>
      </c>
      <c r="N18" s="32">
        <v>1001</v>
      </c>
      <c r="O18" s="32" t="s">
        <v>55</v>
      </c>
      <c r="P18" s="32">
        <v>57</v>
      </c>
      <c r="Q18" s="32">
        <v>1</v>
      </c>
      <c r="R18" s="32">
        <v>33401</v>
      </c>
      <c r="S18" s="37">
        <f t="shared" si="3"/>
        <v>50000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50000</v>
      </c>
      <c r="AC18" s="37">
        <v>0</v>
      </c>
      <c r="AD18" s="37">
        <v>0</v>
      </c>
      <c r="AE18" s="37">
        <v>0</v>
      </c>
      <c r="AF18" s="31"/>
      <c r="AG18" s="36">
        <v>50000</v>
      </c>
      <c r="AH18" s="24">
        <f t="shared" si="14"/>
        <v>0</v>
      </c>
    </row>
    <row r="19" spans="1:34" s="24" customFormat="1" x14ac:dyDescent="0.2">
      <c r="A19" s="33">
        <f t="shared" si="4"/>
        <v>2000</v>
      </c>
      <c r="B19" s="33">
        <f t="shared" si="5"/>
        <v>2100</v>
      </c>
      <c r="C19" s="34" t="s">
        <v>17</v>
      </c>
      <c r="D19" s="34">
        <f t="shared" si="6"/>
        <v>1</v>
      </c>
      <c r="E19" s="34">
        <f t="shared" si="7"/>
        <v>3</v>
      </c>
      <c r="F19" s="34" t="str">
        <f t="shared" si="8"/>
        <v>04</v>
      </c>
      <c r="G19" s="34" t="str">
        <f t="shared" si="9"/>
        <v>001</v>
      </c>
      <c r="H19" s="33" t="str">
        <f t="shared" si="10"/>
        <v>O001</v>
      </c>
      <c r="I19" s="34">
        <f t="shared" si="11"/>
        <v>21101</v>
      </c>
      <c r="J19" s="34">
        <f t="shared" si="1"/>
        <v>1</v>
      </c>
      <c r="K19" s="34">
        <f t="shared" si="12"/>
        <v>1</v>
      </c>
      <c r="L19" s="34">
        <f t="shared" si="13"/>
        <v>15</v>
      </c>
      <c r="M19" s="34" t="s">
        <v>22</v>
      </c>
      <c r="N19" s="30">
        <v>1020</v>
      </c>
      <c r="O19" s="30" t="s">
        <v>56</v>
      </c>
      <c r="P19" s="30">
        <v>43</v>
      </c>
      <c r="Q19" s="30">
        <v>0</v>
      </c>
      <c r="R19" s="30">
        <v>21101</v>
      </c>
      <c r="S19" s="24">
        <f t="shared" si="3"/>
        <v>3389</v>
      </c>
      <c r="T19" s="24">
        <v>278</v>
      </c>
      <c r="U19" s="24">
        <v>278</v>
      </c>
      <c r="V19" s="24">
        <v>278</v>
      </c>
      <c r="W19" s="24">
        <v>278</v>
      </c>
      <c r="X19" s="24">
        <v>278</v>
      </c>
      <c r="Y19" s="24">
        <v>278</v>
      </c>
      <c r="Z19" s="24">
        <v>278</v>
      </c>
      <c r="AA19" s="24">
        <v>278</v>
      </c>
      <c r="AB19" s="24">
        <v>278</v>
      </c>
      <c r="AC19" s="24">
        <v>278</v>
      </c>
      <c r="AD19" s="24">
        <v>278</v>
      </c>
      <c r="AE19" s="24">
        <v>331</v>
      </c>
      <c r="AG19" s="35">
        <v>3389</v>
      </c>
      <c r="AH19" s="24">
        <f t="shared" si="14"/>
        <v>0</v>
      </c>
    </row>
    <row r="20" spans="1:34" s="24" customFormat="1" x14ac:dyDescent="0.2">
      <c r="A20" s="33">
        <f t="shared" si="4"/>
        <v>2000</v>
      </c>
      <c r="B20" s="33">
        <f t="shared" si="5"/>
        <v>2100</v>
      </c>
      <c r="C20" s="34" t="s">
        <v>17</v>
      </c>
      <c r="D20" s="34">
        <f t="shared" si="6"/>
        <v>1</v>
      </c>
      <c r="E20" s="34">
        <f t="shared" si="7"/>
        <v>3</v>
      </c>
      <c r="F20" s="34" t="str">
        <f t="shared" si="8"/>
        <v>04</v>
      </c>
      <c r="G20" s="34" t="str">
        <f t="shared" si="9"/>
        <v>001</v>
      </c>
      <c r="H20" s="33" t="str">
        <f t="shared" si="10"/>
        <v>O001</v>
      </c>
      <c r="I20" s="34">
        <f t="shared" si="11"/>
        <v>21401</v>
      </c>
      <c r="J20" s="34">
        <f t="shared" si="1"/>
        <v>1</v>
      </c>
      <c r="K20" s="34">
        <f t="shared" si="12"/>
        <v>1</v>
      </c>
      <c r="L20" s="34">
        <f t="shared" si="13"/>
        <v>15</v>
      </c>
      <c r="M20" s="34" t="s">
        <v>22</v>
      </c>
      <c r="N20" s="30">
        <v>1020</v>
      </c>
      <c r="O20" s="30" t="s">
        <v>56</v>
      </c>
      <c r="P20" s="30">
        <v>43</v>
      </c>
      <c r="Q20" s="30">
        <v>0</v>
      </c>
      <c r="R20" s="30">
        <v>21401</v>
      </c>
      <c r="S20" s="24">
        <f t="shared" si="3"/>
        <v>2444</v>
      </c>
      <c r="T20" s="24">
        <v>190</v>
      </c>
      <c r="U20" s="24">
        <v>190</v>
      </c>
      <c r="V20" s="24">
        <v>190</v>
      </c>
      <c r="W20" s="24">
        <v>190</v>
      </c>
      <c r="X20" s="24">
        <v>190</v>
      </c>
      <c r="Y20" s="24">
        <v>190</v>
      </c>
      <c r="Z20" s="24">
        <v>190</v>
      </c>
      <c r="AA20" s="24">
        <v>190</v>
      </c>
      <c r="AB20" s="24">
        <v>190</v>
      </c>
      <c r="AC20" s="24">
        <v>190</v>
      </c>
      <c r="AD20" s="24">
        <v>190</v>
      </c>
      <c r="AE20" s="24">
        <v>354</v>
      </c>
      <c r="AG20" s="35">
        <v>2444.13</v>
      </c>
      <c r="AH20" s="24">
        <f t="shared" si="14"/>
        <v>-0.13000000000010914</v>
      </c>
    </row>
    <row r="21" spans="1:34" s="24" customFormat="1" x14ac:dyDescent="0.2">
      <c r="A21" s="33">
        <f t="shared" si="4"/>
        <v>3000</v>
      </c>
      <c r="B21" s="33">
        <f t="shared" si="5"/>
        <v>3100</v>
      </c>
      <c r="C21" s="34" t="s">
        <v>17</v>
      </c>
      <c r="D21" s="34">
        <f t="shared" si="6"/>
        <v>1</v>
      </c>
      <c r="E21" s="34">
        <f t="shared" si="7"/>
        <v>3</v>
      </c>
      <c r="F21" s="34" t="str">
        <f t="shared" si="8"/>
        <v>04</v>
      </c>
      <c r="G21" s="34" t="str">
        <f t="shared" si="9"/>
        <v>001</v>
      </c>
      <c r="H21" s="33" t="str">
        <f t="shared" si="10"/>
        <v>O001</v>
      </c>
      <c r="I21" s="34">
        <f t="shared" si="11"/>
        <v>31801</v>
      </c>
      <c r="J21" s="34">
        <f t="shared" si="1"/>
        <v>1</v>
      </c>
      <c r="K21" s="34">
        <f t="shared" si="12"/>
        <v>1</v>
      </c>
      <c r="L21" s="34">
        <f t="shared" si="13"/>
        <v>15</v>
      </c>
      <c r="M21" s="34" t="s">
        <v>22</v>
      </c>
      <c r="N21" s="30">
        <v>1020</v>
      </c>
      <c r="O21" s="30" t="s">
        <v>56</v>
      </c>
      <c r="P21" s="30">
        <v>43</v>
      </c>
      <c r="Q21" s="30">
        <v>0</v>
      </c>
      <c r="R21" s="30">
        <v>31801</v>
      </c>
      <c r="S21" s="24">
        <f t="shared" si="3"/>
        <v>20596</v>
      </c>
      <c r="T21" s="24">
        <v>1599</v>
      </c>
      <c r="U21" s="24">
        <v>1599</v>
      </c>
      <c r="V21" s="24">
        <v>1599</v>
      </c>
      <c r="W21" s="24">
        <v>1599</v>
      </c>
      <c r="X21" s="24">
        <v>1599</v>
      </c>
      <c r="Y21" s="24">
        <v>1599</v>
      </c>
      <c r="Z21" s="24">
        <v>1599</v>
      </c>
      <c r="AA21" s="24">
        <v>1599</v>
      </c>
      <c r="AB21" s="24">
        <v>1599</v>
      </c>
      <c r="AC21" s="24">
        <v>1599</v>
      </c>
      <c r="AD21" s="24">
        <v>1599</v>
      </c>
      <c r="AE21" s="24">
        <v>3007</v>
      </c>
      <c r="AG21" s="35">
        <v>20596.330000000002</v>
      </c>
      <c r="AH21" s="24">
        <f t="shared" si="14"/>
        <v>-0.33000000000174623</v>
      </c>
    </row>
    <row r="22" spans="1:34" s="24" customFormat="1" x14ac:dyDescent="0.2">
      <c r="A22" s="33">
        <f t="shared" si="4"/>
        <v>3000</v>
      </c>
      <c r="B22" s="33">
        <f t="shared" si="5"/>
        <v>3700</v>
      </c>
      <c r="C22" s="34" t="s">
        <v>17</v>
      </c>
      <c r="D22" s="34">
        <f t="shared" si="6"/>
        <v>1</v>
      </c>
      <c r="E22" s="34">
        <f t="shared" si="7"/>
        <v>3</v>
      </c>
      <c r="F22" s="34" t="str">
        <f t="shared" si="8"/>
        <v>04</v>
      </c>
      <c r="G22" s="34" t="str">
        <f t="shared" si="9"/>
        <v>001</v>
      </c>
      <c r="H22" s="33" t="str">
        <f t="shared" si="10"/>
        <v>O001</v>
      </c>
      <c r="I22" s="34">
        <f t="shared" si="11"/>
        <v>37101</v>
      </c>
      <c r="J22" s="34">
        <f t="shared" si="1"/>
        <v>1</v>
      </c>
      <c r="K22" s="34">
        <f t="shared" si="12"/>
        <v>1</v>
      </c>
      <c r="L22" s="34">
        <f t="shared" si="13"/>
        <v>15</v>
      </c>
      <c r="M22" s="34" t="s">
        <v>22</v>
      </c>
      <c r="N22" s="30">
        <v>1020</v>
      </c>
      <c r="O22" s="30" t="s">
        <v>56</v>
      </c>
      <c r="P22" s="30">
        <v>43</v>
      </c>
      <c r="Q22" s="30">
        <v>0</v>
      </c>
      <c r="R22" s="30">
        <v>37101</v>
      </c>
      <c r="S22" s="24">
        <f t="shared" si="3"/>
        <v>73656</v>
      </c>
      <c r="T22" s="24">
        <v>0</v>
      </c>
      <c r="U22" s="24">
        <v>6138</v>
      </c>
      <c r="V22" s="24">
        <v>6138</v>
      </c>
      <c r="W22" s="24">
        <v>6138</v>
      </c>
      <c r="X22" s="24">
        <v>6138</v>
      </c>
      <c r="Y22" s="24">
        <v>6138</v>
      </c>
      <c r="Z22" s="24">
        <v>12276</v>
      </c>
      <c r="AA22" s="24">
        <v>6138</v>
      </c>
      <c r="AB22" s="24">
        <v>6138</v>
      </c>
      <c r="AC22" s="24">
        <v>6138</v>
      </c>
      <c r="AD22" s="24">
        <v>6138</v>
      </c>
      <c r="AE22" s="24">
        <v>6138</v>
      </c>
      <c r="AG22" s="35">
        <v>73656</v>
      </c>
      <c r="AH22" s="24">
        <f t="shared" si="14"/>
        <v>0</v>
      </c>
    </row>
    <row r="23" spans="1:34" s="24" customFormat="1" x14ac:dyDescent="0.2">
      <c r="A23" s="33">
        <f t="shared" si="4"/>
        <v>3000</v>
      </c>
      <c r="B23" s="33">
        <f t="shared" si="5"/>
        <v>3700</v>
      </c>
      <c r="C23" s="34" t="s">
        <v>17</v>
      </c>
      <c r="D23" s="34">
        <f t="shared" si="6"/>
        <v>1</v>
      </c>
      <c r="E23" s="34">
        <f t="shared" si="7"/>
        <v>3</v>
      </c>
      <c r="F23" s="34" t="str">
        <f t="shared" si="8"/>
        <v>04</v>
      </c>
      <c r="G23" s="34" t="str">
        <f t="shared" si="9"/>
        <v>001</v>
      </c>
      <c r="H23" s="33" t="str">
        <f t="shared" si="10"/>
        <v>O001</v>
      </c>
      <c r="I23" s="34">
        <f t="shared" si="11"/>
        <v>37104</v>
      </c>
      <c r="J23" s="34">
        <f t="shared" si="1"/>
        <v>1</v>
      </c>
      <c r="K23" s="34">
        <f t="shared" si="12"/>
        <v>1</v>
      </c>
      <c r="L23" s="34">
        <f t="shared" si="13"/>
        <v>15</v>
      </c>
      <c r="M23" s="34" t="s">
        <v>22</v>
      </c>
      <c r="N23" s="30">
        <v>1020</v>
      </c>
      <c r="O23" s="30" t="s">
        <v>56</v>
      </c>
      <c r="P23" s="30">
        <v>43</v>
      </c>
      <c r="Q23" s="30">
        <v>0</v>
      </c>
      <c r="R23" s="30">
        <v>37104</v>
      </c>
      <c r="S23" s="24">
        <f t="shared" si="3"/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G23" s="35">
        <v>0</v>
      </c>
      <c r="AH23" s="24">
        <f t="shared" si="14"/>
        <v>0</v>
      </c>
    </row>
    <row r="24" spans="1:34" s="24" customFormat="1" x14ac:dyDescent="0.2">
      <c r="A24" s="33">
        <f t="shared" si="4"/>
        <v>3000</v>
      </c>
      <c r="B24" s="33">
        <f t="shared" si="5"/>
        <v>3700</v>
      </c>
      <c r="C24" s="34" t="s">
        <v>17</v>
      </c>
      <c r="D24" s="34">
        <f t="shared" si="6"/>
        <v>1</v>
      </c>
      <c r="E24" s="34">
        <f t="shared" si="7"/>
        <v>3</v>
      </c>
      <c r="F24" s="34" t="str">
        <f t="shared" si="8"/>
        <v>04</v>
      </c>
      <c r="G24" s="34" t="str">
        <f t="shared" si="9"/>
        <v>001</v>
      </c>
      <c r="H24" s="33" t="str">
        <f t="shared" si="10"/>
        <v>O001</v>
      </c>
      <c r="I24" s="34">
        <f t="shared" si="11"/>
        <v>37204</v>
      </c>
      <c r="J24" s="34">
        <f t="shared" si="1"/>
        <v>1</v>
      </c>
      <c r="K24" s="34">
        <f t="shared" si="12"/>
        <v>1</v>
      </c>
      <c r="L24" s="34">
        <f t="shared" si="13"/>
        <v>15</v>
      </c>
      <c r="M24" s="34" t="s">
        <v>22</v>
      </c>
      <c r="N24" s="30">
        <v>1020</v>
      </c>
      <c r="O24" s="30" t="s">
        <v>56</v>
      </c>
      <c r="P24" s="30">
        <v>43</v>
      </c>
      <c r="Q24" s="30">
        <v>0</v>
      </c>
      <c r="R24" s="30">
        <v>37204</v>
      </c>
      <c r="S24" s="24">
        <f t="shared" si="3"/>
        <v>117382</v>
      </c>
      <c r="T24" s="24">
        <v>9111</v>
      </c>
      <c r="U24" s="24">
        <v>9111</v>
      </c>
      <c r="V24" s="24">
        <v>9111</v>
      </c>
      <c r="W24" s="24">
        <v>9111</v>
      </c>
      <c r="X24" s="24">
        <v>9111</v>
      </c>
      <c r="Y24" s="24">
        <v>9111</v>
      </c>
      <c r="Z24" s="24">
        <v>9111</v>
      </c>
      <c r="AA24" s="24">
        <v>9111</v>
      </c>
      <c r="AB24" s="24">
        <v>9111</v>
      </c>
      <c r="AC24" s="24">
        <v>17158</v>
      </c>
      <c r="AD24" s="24">
        <v>9111</v>
      </c>
      <c r="AE24" s="24">
        <v>9114</v>
      </c>
      <c r="AG24" s="35">
        <v>117382</v>
      </c>
      <c r="AH24" s="24">
        <f t="shared" si="14"/>
        <v>0</v>
      </c>
    </row>
    <row r="25" spans="1:34" s="24" customFormat="1" x14ac:dyDescent="0.2">
      <c r="A25" s="33">
        <f t="shared" si="4"/>
        <v>3000</v>
      </c>
      <c r="B25" s="33">
        <f t="shared" si="5"/>
        <v>3700</v>
      </c>
      <c r="C25" s="34" t="s">
        <v>17</v>
      </c>
      <c r="D25" s="34">
        <f t="shared" si="6"/>
        <v>1</v>
      </c>
      <c r="E25" s="34">
        <f t="shared" si="7"/>
        <v>3</v>
      </c>
      <c r="F25" s="34" t="str">
        <f t="shared" si="8"/>
        <v>04</v>
      </c>
      <c r="G25" s="34" t="str">
        <f t="shared" si="9"/>
        <v>001</v>
      </c>
      <c r="H25" s="33" t="str">
        <f t="shared" si="10"/>
        <v>O001</v>
      </c>
      <c r="I25" s="34">
        <f t="shared" si="11"/>
        <v>37501</v>
      </c>
      <c r="J25" s="34">
        <f t="shared" si="1"/>
        <v>1</v>
      </c>
      <c r="K25" s="34">
        <f t="shared" si="12"/>
        <v>1</v>
      </c>
      <c r="L25" s="34">
        <f t="shared" si="13"/>
        <v>15</v>
      </c>
      <c r="M25" s="34" t="s">
        <v>22</v>
      </c>
      <c r="N25" s="30">
        <v>1020</v>
      </c>
      <c r="O25" s="30" t="s">
        <v>56</v>
      </c>
      <c r="P25" s="30">
        <v>43</v>
      </c>
      <c r="Q25" s="30">
        <v>0</v>
      </c>
      <c r="R25" s="30">
        <v>37501</v>
      </c>
      <c r="S25" s="24">
        <f t="shared" si="3"/>
        <v>73656</v>
      </c>
      <c r="T25" s="24">
        <v>6138</v>
      </c>
      <c r="U25" s="24">
        <v>6138</v>
      </c>
      <c r="V25" s="24">
        <v>6138</v>
      </c>
      <c r="W25" s="24">
        <v>6138</v>
      </c>
      <c r="X25" s="24">
        <v>6138</v>
      </c>
      <c r="Y25" s="24">
        <v>6138</v>
      </c>
      <c r="Z25" s="24">
        <v>6138</v>
      </c>
      <c r="AA25" s="24">
        <v>6138</v>
      </c>
      <c r="AB25" s="24">
        <v>6138</v>
      </c>
      <c r="AC25" s="24">
        <v>6138</v>
      </c>
      <c r="AD25" s="24">
        <v>6138</v>
      </c>
      <c r="AE25" s="24">
        <v>6138</v>
      </c>
      <c r="AG25" s="35">
        <v>73656</v>
      </c>
      <c r="AH25" s="24">
        <f t="shared" si="14"/>
        <v>0</v>
      </c>
    </row>
    <row r="26" spans="1:34" s="24" customFormat="1" x14ac:dyDescent="0.2">
      <c r="A26" s="33">
        <f t="shared" si="4"/>
        <v>3000</v>
      </c>
      <c r="B26" s="33">
        <f t="shared" si="5"/>
        <v>3700</v>
      </c>
      <c r="C26" s="34" t="s">
        <v>17</v>
      </c>
      <c r="D26" s="34">
        <f t="shared" si="6"/>
        <v>1</v>
      </c>
      <c r="E26" s="34">
        <f t="shared" si="7"/>
        <v>3</v>
      </c>
      <c r="F26" s="34" t="str">
        <f t="shared" si="8"/>
        <v>04</v>
      </c>
      <c r="G26" s="34" t="str">
        <f t="shared" si="9"/>
        <v>001</v>
      </c>
      <c r="H26" s="33" t="str">
        <f t="shared" si="10"/>
        <v>O001</v>
      </c>
      <c r="I26" s="34">
        <f t="shared" si="11"/>
        <v>37504</v>
      </c>
      <c r="J26" s="34">
        <f t="shared" si="1"/>
        <v>1</v>
      </c>
      <c r="K26" s="34">
        <f t="shared" si="12"/>
        <v>1</v>
      </c>
      <c r="L26" s="34">
        <f t="shared" si="13"/>
        <v>15</v>
      </c>
      <c r="M26" s="34" t="s">
        <v>22</v>
      </c>
      <c r="N26" s="30">
        <v>1020</v>
      </c>
      <c r="O26" s="30" t="s">
        <v>56</v>
      </c>
      <c r="P26" s="30">
        <v>43</v>
      </c>
      <c r="Q26" s="30">
        <v>0</v>
      </c>
      <c r="R26" s="30">
        <v>37504</v>
      </c>
      <c r="S26" s="24">
        <f t="shared" si="3"/>
        <v>115081</v>
      </c>
      <c r="T26" s="24">
        <v>8933</v>
      </c>
      <c r="U26" s="24">
        <v>8933</v>
      </c>
      <c r="V26" s="24">
        <v>8933</v>
      </c>
      <c r="W26" s="24">
        <v>8933</v>
      </c>
      <c r="X26" s="24">
        <v>8933</v>
      </c>
      <c r="Y26" s="24">
        <v>8933</v>
      </c>
      <c r="Z26" s="24">
        <v>8933</v>
      </c>
      <c r="AA26" s="24">
        <v>8933</v>
      </c>
      <c r="AB26" s="24">
        <v>8933</v>
      </c>
      <c r="AC26" s="24">
        <v>10852</v>
      </c>
      <c r="AD26" s="24">
        <v>10852</v>
      </c>
      <c r="AE26" s="24">
        <v>12980</v>
      </c>
      <c r="AG26" s="35">
        <v>115081</v>
      </c>
      <c r="AH26" s="24">
        <f t="shared" si="14"/>
        <v>0</v>
      </c>
    </row>
    <row r="27" spans="1:34" s="24" customFormat="1" x14ac:dyDescent="0.2">
      <c r="A27" s="33">
        <f t="shared" si="4"/>
        <v>2000</v>
      </c>
      <c r="B27" s="33">
        <f t="shared" si="5"/>
        <v>2100</v>
      </c>
      <c r="C27" s="34" t="s">
        <v>17</v>
      </c>
      <c r="D27" s="34" t="str">
        <f t="shared" si="6"/>
        <v>2</v>
      </c>
      <c r="E27" s="34">
        <f t="shared" si="7"/>
        <v>5</v>
      </c>
      <c r="F27" s="34" t="str">
        <f t="shared" si="8"/>
        <v>04</v>
      </c>
      <c r="G27" s="34" t="str">
        <f t="shared" si="9"/>
        <v>005</v>
      </c>
      <c r="H27" s="33" t="str">
        <f t="shared" si="10"/>
        <v>E001</v>
      </c>
      <c r="I27" s="34">
        <f t="shared" si="11"/>
        <v>21101</v>
      </c>
      <c r="J27" s="34">
        <f t="shared" si="1"/>
        <v>1</v>
      </c>
      <c r="K27" s="34">
        <f t="shared" si="12"/>
        <v>1</v>
      </c>
      <c r="L27" s="34">
        <f t="shared" si="13"/>
        <v>15</v>
      </c>
      <c r="M27" s="34" t="s">
        <v>22</v>
      </c>
      <c r="N27" s="30">
        <v>1040</v>
      </c>
      <c r="O27" s="30" t="s">
        <v>55</v>
      </c>
      <c r="P27" s="30">
        <v>57</v>
      </c>
      <c r="Q27" s="30">
        <v>0</v>
      </c>
      <c r="R27" s="30">
        <v>21101</v>
      </c>
      <c r="S27" s="24">
        <f t="shared" si="3"/>
        <v>19188.2</v>
      </c>
      <c r="T27" s="24">
        <v>1599</v>
      </c>
      <c r="U27" s="24">
        <v>1599</v>
      </c>
      <c r="V27" s="24">
        <v>1599</v>
      </c>
      <c r="W27" s="24">
        <v>1599</v>
      </c>
      <c r="X27" s="24">
        <v>1599</v>
      </c>
      <c r="Y27" s="24">
        <v>0</v>
      </c>
      <c r="Z27" s="24">
        <v>0</v>
      </c>
      <c r="AA27" s="24">
        <v>4797</v>
      </c>
      <c r="AB27" s="24">
        <v>1599</v>
      </c>
      <c r="AC27" s="24">
        <v>1599</v>
      </c>
      <c r="AD27" s="24">
        <v>1599</v>
      </c>
      <c r="AE27" s="24">
        <v>1599.2</v>
      </c>
      <c r="AG27" s="35">
        <v>19188.2</v>
      </c>
      <c r="AH27" s="24">
        <f t="shared" si="14"/>
        <v>0</v>
      </c>
    </row>
    <row r="28" spans="1:34" s="24" customFormat="1" x14ac:dyDescent="0.2">
      <c r="A28" s="33">
        <f t="shared" si="4"/>
        <v>2000</v>
      </c>
      <c r="B28" s="33">
        <f t="shared" si="5"/>
        <v>2100</v>
      </c>
      <c r="C28" s="34" t="s">
        <v>17</v>
      </c>
      <c r="D28" s="34" t="str">
        <f t="shared" si="6"/>
        <v>2</v>
      </c>
      <c r="E28" s="34">
        <f t="shared" si="7"/>
        <v>5</v>
      </c>
      <c r="F28" s="34" t="str">
        <f t="shared" si="8"/>
        <v>04</v>
      </c>
      <c r="G28" s="34" t="str">
        <f t="shared" si="9"/>
        <v>005</v>
      </c>
      <c r="H28" s="33" t="str">
        <f t="shared" si="10"/>
        <v>E001</v>
      </c>
      <c r="I28" s="34">
        <f t="shared" si="11"/>
        <v>21401</v>
      </c>
      <c r="J28" s="34">
        <f t="shared" si="1"/>
        <v>1</v>
      </c>
      <c r="K28" s="34">
        <f t="shared" si="12"/>
        <v>1</v>
      </c>
      <c r="L28" s="34">
        <f t="shared" si="13"/>
        <v>15</v>
      </c>
      <c r="M28" s="34" t="s">
        <v>22</v>
      </c>
      <c r="N28" s="30">
        <v>1040</v>
      </c>
      <c r="O28" s="30" t="s">
        <v>55</v>
      </c>
      <c r="P28" s="30">
        <v>57</v>
      </c>
      <c r="Q28" s="30">
        <v>0</v>
      </c>
      <c r="R28" s="30">
        <v>21401</v>
      </c>
      <c r="S28" s="24">
        <f t="shared" si="3"/>
        <v>4799.93</v>
      </c>
      <c r="T28" s="24">
        <v>0</v>
      </c>
      <c r="U28" s="24">
        <v>1199.97</v>
      </c>
      <c r="V28" s="24">
        <v>0</v>
      </c>
      <c r="W28" s="24">
        <v>399.99</v>
      </c>
      <c r="X28" s="24">
        <v>399.99</v>
      </c>
      <c r="Y28" s="24">
        <v>399.99</v>
      </c>
      <c r="Z28" s="24">
        <v>0</v>
      </c>
      <c r="AA28" s="24">
        <v>400</v>
      </c>
      <c r="AB28" s="24">
        <v>400</v>
      </c>
      <c r="AC28" s="24">
        <v>400</v>
      </c>
      <c r="AD28" s="24">
        <v>400</v>
      </c>
      <c r="AE28" s="24">
        <v>799.99</v>
      </c>
      <c r="AG28" s="35">
        <v>4799.93</v>
      </c>
      <c r="AH28" s="24">
        <f t="shared" si="14"/>
        <v>0</v>
      </c>
    </row>
    <row r="29" spans="1:34" s="24" customFormat="1" x14ac:dyDescent="0.2">
      <c r="A29" s="33">
        <f t="shared" si="4"/>
        <v>2000</v>
      </c>
      <c r="B29" s="33">
        <f t="shared" si="5"/>
        <v>2100</v>
      </c>
      <c r="C29" s="34" t="s">
        <v>17</v>
      </c>
      <c r="D29" s="34" t="str">
        <f t="shared" si="6"/>
        <v>2</v>
      </c>
      <c r="E29" s="34">
        <f t="shared" si="7"/>
        <v>5</v>
      </c>
      <c r="F29" s="34" t="str">
        <f t="shared" si="8"/>
        <v>04</v>
      </c>
      <c r="G29" s="34" t="str">
        <f t="shared" si="9"/>
        <v>005</v>
      </c>
      <c r="H29" s="33" t="str">
        <f t="shared" si="10"/>
        <v>E001</v>
      </c>
      <c r="I29" s="34">
        <f t="shared" si="11"/>
        <v>21501</v>
      </c>
      <c r="J29" s="34">
        <f t="shared" si="1"/>
        <v>1</v>
      </c>
      <c r="K29" s="34">
        <f t="shared" si="12"/>
        <v>1</v>
      </c>
      <c r="L29" s="34">
        <f t="shared" si="13"/>
        <v>15</v>
      </c>
      <c r="M29" s="34" t="s">
        <v>22</v>
      </c>
      <c r="N29" s="30">
        <v>1040</v>
      </c>
      <c r="O29" s="30" t="s">
        <v>55</v>
      </c>
      <c r="P29" s="30">
        <v>57</v>
      </c>
      <c r="Q29" s="30">
        <v>0</v>
      </c>
      <c r="R29" s="30">
        <v>21501</v>
      </c>
      <c r="S29" s="24">
        <f t="shared" si="3"/>
        <v>1922.2700000000004</v>
      </c>
      <c r="T29" s="24">
        <v>160.18</v>
      </c>
      <c r="U29" s="24">
        <v>160.18</v>
      </c>
      <c r="V29" s="24">
        <v>160.18</v>
      </c>
      <c r="W29" s="24">
        <v>160.18</v>
      </c>
      <c r="X29" s="24">
        <v>160.18</v>
      </c>
      <c r="Y29" s="24">
        <v>160.18</v>
      </c>
      <c r="Z29" s="24">
        <v>160.18</v>
      </c>
      <c r="AA29" s="24">
        <v>160.18</v>
      </c>
      <c r="AB29" s="24">
        <v>160.18</v>
      </c>
      <c r="AC29" s="24">
        <v>160.18</v>
      </c>
      <c r="AD29" s="24">
        <v>160.18</v>
      </c>
      <c r="AE29" s="24">
        <v>160.29</v>
      </c>
      <c r="AG29" s="35">
        <v>1922.2700000000004</v>
      </c>
      <c r="AH29" s="24">
        <f t="shared" si="14"/>
        <v>0</v>
      </c>
    </row>
    <row r="30" spans="1:34" s="24" customFormat="1" x14ac:dyDescent="0.2">
      <c r="A30" s="33">
        <f t="shared" si="4"/>
        <v>2000</v>
      </c>
      <c r="B30" s="33">
        <f t="shared" si="5"/>
        <v>2200</v>
      </c>
      <c r="C30" s="34" t="s">
        <v>17</v>
      </c>
      <c r="D30" s="34" t="str">
        <f t="shared" si="6"/>
        <v>2</v>
      </c>
      <c r="E30" s="34">
        <f t="shared" si="7"/>
        <v>5</v>
      </c>
      <c r="F30" s="34" t="str">
        <f t="shared" si="8"/>
        <v>04</v>
      </c>
      <c r="G30" s="34" t="str">
        <f t="shared" si="9"/>
        <v>005</v>
      </c>
      <c r="H30" s="33" t="str">
        <f t="shared" si="10"/>
        <v>E001</v>
      </c>
      <c r="I30" s="34">
        <f t="shared" si="11"/>
        <v>22104</v>
      </c>
      <c r="J30" s="34">
        <f t="shared" si="1"/>
        <v>1</v>
      </c>
      <c r="K30" s="34">
        <f t="shared" si="12"/>
        <v>1</v>
      </c>
      <c r="L30" s="34">
        <f t="shared" si="13"/>
        <v>15</v>
      </c>
      <c r="M30" s="34" t="s">
        <v>22</v>
      </c>
      <c r="N30" s="30">
        <v>1040</v>
      </c>
      <c r="O30" s="30" t="s">
        <v>55</v>
      </c>
      <c r="P30" s="30">
        <v>57</v>
      </c>
      <c r="Q30" s="30">
        <v>0</v>
      </c>
      <c r="R30" s="30">
        <v>22104</v>
      </c>
      <c r="S30" s="24">
        <f t="shared" si="3"/>
        <v>12304.85</v>
      </c>
      <c r="T30" s="24">
        <v>1025.4000000000001</v>
      </c>
      <c r="U30" s="24">
        <v>1025.4000000000001</v>
      </c>
      <c r="V30" s="24">
        <v>1025.4000000000001</v>
      </c>
      <c r="W30" s="24">
        <v>1025.4000000000001</v>
      </c>
      <c r="X30" s="24">
        <v>1025.4000000000001</v>
      </c>
      <c r="Y30" s="24">
        <v>1025.4000000000001</v>
      </c>
      <c r="Z30" s="24">
        <v>1025.4000000000001</v>
      </c>
      <c r="AA30" s="24">
        <v>1025.4000000000001</v>
      </c>
      <c r="AB30" s="24">
        <v>0</v>
      </c>
      <c r="AC30" s="24">
        <v>2050.8000000000002</v>
      </c>
      <c r="AD30" s="24">
        <v>1025.4000000000001</v>
      </c>
      <c r="AE30" s="24">
        <v>1025.45</v>
      </c>
      <c r="AG30" s="35">
        <v>12304.849999999999</v>
      </c>
      <c r="AH30" s="24">
        <f t="shared" si="14"/>
        <v>0</v>
      </c>
    </row>
    <row r="31" spans="1:34" s="24" customFormat="1" x14ac:dyDescent="0.2">
      <c r="A31" s="33">
        <f t="shared" si="4"/>
        <v>3000</v>
      </c>
      <c r="B31" s="33">
        <f t="shared" si="5"/>
        <v>3100</v>
      </c>
      <c r="C31" s="34" t="s">
        <v>17</v>
      </c>
      <c r="D31" s="34" t="str">
        <f t="shared" si="6"/>
        <v>2</v>
      </c>
      <c r="E31" s="34">
        <f t="shared" si="7"/>
        <v>5</v>
      </c>
      <c r="F31" s="34" t="str">
        <f t="shared" si="8"/>
        <v>04</v>
      </c>
      <c r="G31" s="34" t="str">
        <f t="shared" si="9"/>
        <v>005</v>
      </c>
      <c r="H31" s="33" t="str">
        <f t="shared" si="10"/>
        <v>E001</v>
      </c>
      <c r="I31" s="34">
        <f t="shared" si="11"/>
        <v>31801</v>
      </c>
      <c r="J31" s="34">
        <f t="shared" si="1"/>
        <v>1</v>
      </c>
      <c r="K31" s="34">
        <f t="shared" si="12"/>
        <v>1</v>
      </c>
      <c r="L31" s="34">
        <f t="shared" si="13"/>
        <v>15</v>
      </c>
      <c r="M31" s="34" t="s">
        <v>22</v>
      </c>
      <c r="N31" s="30">
        <v>1040</v>
      </c>
      <c r="O31" s="30" t="s">
        <v>55</v>
      </c>
      <c r="P31" s="30">
        <v>57</v>
      </c>
      <c r="Q31" s="30">
        <v>0</v>
      </c>
      <c r="R31" s="30">
        <v>31801</v>
      </c>
      <c r="S31" s="24">
        <f t="shared" si="3"/>
        <v>1208.6099999999999</v>
      </c>
      <c r="T31" s="24">
        <v>100.7175</v>
      </c>
      <c r="U31" s="24">
        <v>100.7175</v>
      </c>
      <c r="V31" s="24">
        <v>100.7175</v>
      </c>
      <c r="W31" s="24">
        <v>100.7175</v>
      </c>
      <c r="X31" s="24">
        <v>100.7175</v>
      </c>
      <c r="Y31" s="24">
        <v>100.7175</v>
      </c>
      <c r="Z31" s="24">
        <v>100.7175</v>
      </c>
      <c r="AA31" s="24">
        <v>100.7175</v>
      </c>
      <c r="AB31" s="24">
        <v>100.7175</v>
      </c>
      <c r="AC31" s="24">
        <v>100.7175</v>
      </c>
      <c r="AD31" s="24">
        <v>100.7175</v>
      </c>
      <c r="AE31" s="24">
        <v>100.7175</v>
      </c>
      <c r="AG31" s="35">
        <v>1208.6099999999999</v>
      </c>
      <c r="AH31" s="24">
        <f t="shared" si="14"/>
        <v>0</v>
      </c>
    </row>
    <row r="32" spans="1:34" s="24" customFormat="1" x14ac:dyDescent="0.2">
      <c r="A32" s="33">
        <f t="shared" si="4"/>
        <v>3000</v>
      </c>
      <c r="B32" s="33">
        <f t="shared" si="5"/>
        <v>3200</v>
      </c>
      <c r="C32" s="34" t="s">
        <v>17</v>
      </c>
      <c r="D32" s="34" t="str">
        <f t="shared" si="6"/>
        <v>2</v>
      </c>
      <c r="E32" s="34">
        <f t="shared" si="7"/>
        <v>5</v>
      </c>
      <c r="F32" s="34" t="str">
        <f t="shared" si="8"/>
        <v>04</v>
      </c>
      <c r="G32" s="34" t="str">
        <f t="shared" si="9"/>
        <v>005</v>
      </c>
      <c r="H32" s="33" t="str">
        <f t="shared" si="10"/>
        <v>E001</v>
      </c>
      <c r="I32" s="34">
        <f t="shared" si="11"/>
        <v>32505</v>
      </c>
      <c r="J32" s="34">
        <f t="shared" si="1"/>
        <v>1</v>
      </c>
      <c r="K32" s="34">
        <f t="shared" si="12"/>
        <v>1</v>
      </c>
      <c r="L32" s="34">
        <f t="shared" si="13"/>
        <v>15</v>
      </c>
      <c r="M32" s="34" t="s">
        <v>22</v>
      </c>
      <c r="N32" s="30">
        <v>1040</v>
      </c>
      <c r="O32" s="30" t="s">
        <v>55</v>
      </c>
      <c r="P32" s="30">
        <v>57</v>
      </c>
      <c r="Q32" s="30">
        <v>0</v>
      </c>
      <c r="R32" s="30">
        <v>32505</v>
      </c>
      <c r="S32" s="24">
        <f t="shared" si="3"/>
        <v>69547.14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25000</v>
      </c>
      <c r="AD32" s="24">
        <v>25000</v>
      </c>
      <c r="AE32" s="24">
        <v>19547.14</v>
      </c>
      <c r="AG32" s="35">
        <v>69547.14</v>
      </c>
      <c r="AH32" s="24">
        <f t="shared" si="14"/>
        <v>0</v>
      </c>
    </row>
    <row r="33" spans="1:34" s="24" customFormat="1" x14ac:dyDescent="0.2">
      <c r="A33" s="33">
        <f t="shared" si="4"/>
        <v>3000</v>
      </c>
      <c r="B33" s="33">
        <f t="shared" si="5"/>
        <v>3300</v>
      </c>
      <c r="C33" s="34" t="s">
        <v>17</v>
      </c>
      <c r="D33" s="34" t="str">
        <f t="shared" si="6"/>
        <v>2</v>
      </c>
      <c r="E33" s="34">
        <f t="shared" si="7"/>
        <v>5</v>
      </c>
      <c r="F33" s="34" t="str">
        <f t="shared" si="8"/>
        <v>04</v>
      </c>
      <c r="G33" s="34" t="str">
        <f t="shared" si="9"/>
        <v>005</v>
      </c>
      <c r="H33" s="33" t="str">
        <f t="shared" si="10"/>
        <v>E001</v>
      </c>
      <c r="I33" s="34">
        <f t="shared" si="11"/>
        <v>33903</v>
      </c>
      <c r="J33" s="34">
        <f t="shared" si="1"/>
        <v>1</v>
      </c>
      <c r="K33" s="34">
        <f t="shared" si="12"/>
        <v>1</v>
      </c>
      <c r="L33" s="34">
        <f t="shared" si="13"/>
        <v>15</v>
      </c>
      <c r="M33" s="34" t="s">
        <v>22</v>
      </c>
      <c r="N33" s="30">
        <v>1040</v>
      </c>
      <c r="O33" s="30" t="s">
        <v>55</v>
      </c>
      <c r="P33" s="30">
        <v>57</v>
      </c>
      <c r="Q33" s="30">
        <v>0</v>
      </c>
      <c r="R33" s="30">
        <v>33903</v>
      </c>
      <c r="S33" s="24">
        <f t="shared" si="3"/>
        <v>1114883.6299999999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371627.87</v>
      </c>
      <c r="AD33" s="24">
        <v>371627.88</v>
      </c>
      <c r="AE33" s="24">
        <v>371627.88</v>
      </c>
      <c r="AG33" s="35">
        <v>1114883.6300000001</v>
      </c>
      <c r="AH33" s="24">
        <f t="shared" si="14"/>
        <v>0</v>
      </c>
    </row>
    <row r="34" spans="1:34" s="24" customFormat="1" x14ac:dyDescent="0.2">
      <c r="A34" s="33">
        <f t="shared" si="4"/>
        <v>3000</v>
      </c>
      <c r="B34" s="33">
        <f t="shared" si="5"/>
        <v>3700</v>
      </c>
      <c r="C34" s="34" t="s">
        <v>17</v>
      </c>
      <c r="D34" s="34" t="str">
        <f t="shared" si="6"/>
        <v>2</v>
      </c>
      <c r="E34" s="34">
        <f t="shared" si="7"/>
        <v>5</v>
      </c>
      <c r="F34" s="34" t="str">
        <f t="shared" si="8"/>
        <v>04</v>
      </c>
      <c r="G34" s="34" t="str">
        <f t="shared" si="9"/>
        <v>005</v>
      </c>
      <c r="H34" s="33" t="str">
        <f t="shared" si="10"/>
        <v>E001</v>
      </c>
      <c r="I34" s="34">
        <f t="shared" si="11"/>
        <v>37101</v>
      </c>
      <c r="J34" s="34">
        <f t="shared" si="1"/>
        <v>1</v>
      </c>
      <c r="K34" s="34">
        <f t="shared" si="12"/>
        <v>1</v>
      </c>
      <c r="L34" s="34">
        <f t="shared" si="13"/>
        <v>15</v>
      </c>
      <c r="M34" s="34" t="s">
        <v>22</v>
      </c>
      <c r="N34" s="30">
        <v>1040</v>
      </c>
      <c r="O34" s="30" t="s">
        <v>55</v>
      </c>
      <c r="P34" s="30">
        <v>57</v>
      </c>
      <c r="Q34" s="30">
        <v>0</v>
      </c>
      <c r="R34" s="30">
        <v>37101</v>
      </c>
      <c r="S34" s="24">
        <f t="shared" si="3"/>
        <v>134294.34000000003</v>
      </c>
      <c r="T34" s="24">
        <v>0</v>
      </c>
      <c r="U34" s="24">
        <v>11191.19</v>
      </c>
      <c r="V34" s="24">
        <v>11191.19</v>
      </c>
      <c r="W34" s="24">
        <v>11191.19</v>
      </c>
      <c r="X34" s="24">
        <v>11191.19</v>
      </c>
      <c r="Y34" s="24">
        <v>11191.19</v>
      </c>
      <c r="Z34" s="24">
        <v>11191.19</v>
      </c>
      <c r="AA34" s="24">
        <v>11191.19</v>
      </c>
      <c r="AB34" s="24">
        <v>11191.19</v>
      </c>
      <c r="AC34" s="24">
        <v>11191.19</v>
      </c>
      <c r="AD34" s="24">
        <v>22382.38</v>
      </c>
      <c r="AE34" s="24">
        <v>11191.25</v>
      </c>
      <c r="AG34" s="35">
        <v>134294.34000000003</v>
      </c>
      <c r="AH34" s="24">
        <f t="shared" si="14"/>
        <v>0</v>
      </c>
    </row>
    <row r="35" spans="1:34" s="24" customFormat="1" x14ac:dyDescent="0.2">
      <c r="A35" s="33">
        <f t="shared" si="4"/>
        <v>3000</v>
      </c>
      <c r="B35" s="33">
        <f t="shared" si="5"/>
        <v>3700</v>
      </c>
      <c r="C35" s="34" t="s">
        <v>17</v>
      </c>
      <c r="D35" s="34" t="str">
        <f t="shared" si="6"/>
        <v>2</v>
      </c>
      <c r="E35" s="34">
        <f t="shared" si="7"/>
        <v>5</v>
      </c>
      <c r="F35" s="34" t="str">
        <f t="shared" si="8"/>
        <v>04</v>
      </c>
      <c r="G35" s="34" t="str">
        <f t="shared" si="9"/>
        <v>005</v>
      </c>
      <c r="H35" s="33" t="str">
        <f t="shared" si="10"/>
        <v>E001</v>
      </c>
      <c r="I35" s="34">
        <f t="shared" si="11"/>
        <v>37104</v>
      </c>
      <c r="J35" s="34">
        <f t="shared" si="1"/>
        <v>1</v>
      </c>
      <c r="K35" s="34">
        <f t="shared" si="12"/>
        <v>1</v>
      </c>
      <c r="L35" s="34">
        <f t="shared" si="13"/>
        <v>15</v>
      </c>
      <c r="M35" s="34" t="s">
        <v>22</v>
      </c>
      <c r="N35" s="30">
        <v>1040</v>
      </c>
      <c r="O35" s="30" t="s">
        <v>55</v>
      </c>
      <c r="P35" s="30">
        <v>57</v>
      </c>
      <c r="Q35" s="30">
        <v>0</v>
      </c>
      <c r="R35" s="30">
        <v>37104</v>
      </c>
      <c r="S35" s="24">
        <f t="shared" si="3"/>
        <v>171680.82</v>
      </c>
      <c r="T35" s="24">
        <v>0</v>
      </c>
      <c r="U35" s="24">
        <v>14306.73</v>
      </c>
      <c r="V35" s="24">
        <v>14306.73</v>
      </c>
      <c r="W35" s="24">
        <v>14306.73</v>
      </c>
      <c r="X35" s="24">
        <v>14306.73</v>
      </c>
      <c r="Y35" s="24">
        <v>14306.73</v>
      </c>
      <c r="Z35" s="24">
        <v>14306.73</v>
      </c>
      <c r="AA35" s="24">
        <v>28613.46</v>
      </c>
      <c r="AB35" s="24">
        <v>14306.73</v>
      </c>
      <c r="AC35" s="24">
        <v>14306.73</v>
      </c>
      <c r="AD35" s="24">
        <v>14306.73</v>
      </c>
      <c r="AE35" s="24">
        <v>14306.79</v>
      </c>
      <c r="AG35" s="35">
        <v>171680.82</v>
      </c>
      <c r="AH35" s="24">
        <f t="shared" si="14"/>
        <v>0</v>
      </c>
    </row>
    <row r="36" spans="1:34" s="24" customFormat="1" x14ac:dyDescent="0.2">
      <c r="A36" s="33">
        <f t="shared" si="4"/>
        <v>3000</v>
      </c>
      <c r="B36" s="33">
        <f t="shared" si="5"/>
        <v>3700</v>
      </c>
      <c r="C36" s="34" t="s">
        <v>17</v>
      </c>
      <c r="D36" s="34" t="str">
        <f t="shared" si="6"/>
        <v>2</v>
      </c>
      <c r="E36" s="34">
        <f t="shared" si="7"/>
        <v>5</v>
      </c>
      <c r="F36" s="34" t="str">
        <f t="shared" si="8"/>
        <v>04</v>
      </c>
      <c r="G36" s="34" t="str">
        <f t="shared" si="9"/>
        <v>005</v>
      </c>
      <c r="H36" s="33" t="str">
        <f t="shared" si="10"/>
        <v>E001</v>
      </c>
      <c r="I36" s="34">
        <f t="shared" si="11"/>
        <v>37204</v>
      </c>
      <c r="J36" s="34">
        <f t="shared" si="1"/>
        <v>1</v>
      </c>
      <c r="K36" s="34">
        <f t="shared" si="12"/>
        <v>1</v>
      </c>
      <c r="L36" s="34">
        <f t="shared" si="13"/>
        <v>15</v>
      </c>
      <c r="M36" s="34" t="s">
        <v>22</v>
      </c>
      <c r="N36" s="30">
        <v>1040</v>
      </c>
      <c r="O36" s="30" t="s">
        <v>55</v>
      </c>
      <c r="P36" s="30">
        <v>57</v>
      </c>
      <c r="Q36" s="30">
        <v>0</v>
      </c>
      <c r="R36" s="30">
        <v>37204</v>
      </c>
      <c r="S36" s="24">
        <f t="shared" si="3"/>
        <v>95917.950000000026</v>
      </c>
      <c r="T36" s="24">
        <v>7993.16</v>
      </c>
      <c r="U36" s="24">
        <v>7993.16</v>
      </c>
      <c r="V36" s="24">
        <v>7993.16</v>
      </c>
      <c r="W36" s="24">
        <v>7993.16</v>
      </c>
      <c r="X36" s="24">
        <v>7993.16</v>
      </c>
      <c r="Y36" s="24">
        <v>7993.16</v>
      </c>
      <c r="Z36" s="24">
        <v>7993.16</v>
      </c>
      <c r="AA36" s="24">
        <v>7993.16</v>
      </c>
      <c r="AB36" s="24">
        <v>7993.16</v>
      </c>
      <c r="AC36" s="24">
        <v>7993.16</v>
      </c>
      <c r="AD36" s="24">
        <v>7993.16</v>
      </c>
      <c r="AE36" s="24">
        <v>7993.19</v>
      </c>
      <c r="AG36" s="35">
        <v>95917.950000000026</v>
      </c>
      <c r="AH36" s="24">
        <f t="shared" si="14"/>
        <v>0</v>
      </c>
    </row>
    <row r="37" spans="1:34" s="24" customFormat="1" x14ac:dyDescent="0.2">
      <c r="A37" s="33">
        <f t="shared" si="4"/>
        <v>3000</v>
      </c>
      <c r="B37" s="33">
        <f t="shared" si="5"/>
        <v>3700</v>
      </c>
      <c r="C37" s="34" t="s">
        <v>17</v>
      </c>
      <c r="D37" s="34" t="str">
        <f t="shared" si="6"/>
        <v>2</v>
      </c>
      <c r="E37" s="34">
        <f t="shared" si="7"/>
        <v>5</v>
      </c>
      <c r="F37" s="34" t="str">
        <f t="shared" si="8"/>
        <v>04</v>
      </c>
      <c r="G37" s="34" t="str">
        <f t="shared" si="9"/>
        <v>005</v>
      </c>
      <c r="H37" s="33" t="str">
        <f t="shared" si="10"/>
        <v>E001</v>
      </c>
      <c r="I37" s="34">
        <f t="shared" si="11"/>
        <v>37501</v>
      </c>
      <c r="J37" s="34">
        <f t="shared" si="1"/>
        <v>1</v>
      </c>
      <c r="K37" s="34">
        <f t="shared" si="12"/>
        <v>1</v>
      </c>
      <c r="L37" s="34">
        <f t="shared" si="13"/>
        <v>15</v>
      </c>
      <c r="M37" s="34" t="s">
        <v>22</v>
      </c>
      <c r="N37" s="30">
        <v>1040</v>
      </c>
      <c r="O37" s="30" t="s">
        <v>55</v>
      </c>
      <c r="P37" s="30">
        <v>57</v>
      </c>
      <c r="Q37" s="30">
        <v>0</v>
      </c>
      <c r="R37" s="30">
        <v>37501</v>
      </c>
      <c r="S37" s="24">
        <f t="shared" si="3"/>
        <v>95917.950000000026</v>
      </c>
      <c r="T37" s="24">
        <v>7993.16</v>
      </c>
      <c r="U37" s="24">
        <v>7993.16</v>
      </c>
      <c r="V37" s="24">
        <v>7993.16</v>
      </c>
      <c r="W37" s="24">
        <v>7993.16</v>
      </c>
      <c r="X37" s="24">
        <v>7993.16</v>
      </c>
      <c r="Y37" s="24">
        <v>7993.16</v>
      </c>
      <c r="Z37" s="24">
        <v>7993.16</v>
      </c>
      <c r="AA37" s="24">
        <v>7993.16</v>
      </c>
      <c r="AB37" s="24">
        <v>7993.16</v>
      </c>
      <c r="AC37" s="24">
        <v>7993.16</v>
      </c>
      <c r="AD37" s="24">
        <v>7993.16</v>
      </c>
      <c r="AE37" s="24">
        <v>7993.19</v>
      </c>
      <c r="AG37" s="35">
        <v>95917.950000000026</v>
      </c>
      <c r="AH37" s="24">
        <f t="shared" si="14"/>
        <v>0</v>
      </c>
    </row>
    <row r="38" spans="1:34" s="24" customFormat="1" x14ac:dyDescent="0.2">
      <c r="A38" s="33">
        <f t="shared" si="4"/>
        <v>3000</v>
      </c>
      <c r="B38" s="33">
        <f t="shared" si="5"/>
        <v>3700</v>
      </c>
      <c r="C38" s="34" t="s">
        <v>17</v>
      </c>
      <c r="D38" s="34" t="str">
        <f t="shared" si="6"/>
        <v>2</v>
      </c>
      <c r="E38" s="34">
        <f t="shared" si="7"/>
        <v>5</v>
      </c>
      <c r="F38" s="34" t="str">
        <f t="shared" si="8"/>
        <v>04</v>
      </c>
      <c r="G38" s="34" t="str">
        <f t="shared" si="9"/>
        <v>005</v>
      </c>
      <c r="H38" s="33" t="str">
        <f t="shared" si="10"/>
        <v>E001</v>
      </c>
      <c r="I38" s="34">
        <f t="shared" si="11"/>
        <v>37504</v>
      </c>
      <c r="J38" s="34">
        <f t="shared" si="1"/>
        <v>1</v>
      </c>
      <c r="K38" s="34">
        <f t="shared" si="12"/>
        <v>1</v>
      </c>
      <c r="L38" s="34">
        <f t="shared" si="13"/>
        <v>15</v>
      </c>
      <c r="M38" s="34" t="s">
        <v>22</v>
      </c>
      <c r="N38" s="30">
        <v>1040</v>
      </c>
      <c r="O38" s="30" t="s">
        <v>55</v>
      </c>
      <c r="P38" s="30">
        <v>57</v>
      </c>
      <c r="Q38" s="30">
        <v>0</v>
      </c>
      <c r="R38" s="30">
        <v>37504</v>
      </c>
      <c r="S38" s="24">
        <f t="shared" si="3"/>
        <v>143882.68999999997</v>
      </c>
      <c r="T38" s="24">
        <v>11990.22</v>
      </c>
      <c r="U38" s="24">
        <v>11990.22</v>
      </c>
      <c r="V38" s="24">
        <v>11990.22</v>
      </c>
      <c r="W38" s="24">
        <v>11990.22</v>
      </c>
      <c r="X38" s="24">
        <v>11990.22</v>
      </c>
      <c r="Y38" s="24">
        <v>11990.22</v>
      </c>
      <c r="Z38" s="24">
        <v>11990.22</v>
      </c>
      <c r="AA38" s="24">
        <v>11990.22</v>
      </c>
      <c r="AB38" s="24">
        <v>11990.22</v>
      </c>
      <c r="AC38" s="24">
        <v>11990.22</v>
      </c>
      <c r="AD38" s="24">
        <v>11990.22</v>
      </c>
      <c r="AE38" s="24">
        <v>11990.27</v>
      </c>
      <c r="AG38" s="35">
        <v>143882.68999999997</v>
      </c>
      <c r="AH38" s="24">
        <f t="shared" si="14"/>
        <v>0</v>
      </c>
    </row>
    <row r="39" spans="1:34" s="24" customFormat="1" x14ac:dyDescent="0.2">
      <c r="A39" s="33">
        <f t="shared" si="4"/>
        <v>2000</v>
      </c>
      <c r="B39" s="33">
        <f t="shared" si="5"/>
        <v>2100</v>
      </c>
      <c r="C39" s="34" t="s">
        <v>17</v>
      </c>
      <c r="D39" s="34" t="str">
        <f t="shared" si="6"/>
        <v>2</v>
      </c>
      <c r="E39" s="34">
        <f t="shared" si="7"/>
        <v>5</v>
      </c>
      <c r="F39" s="34" t="str">
        <f t="shared" si="8"/>
        <v>04</v>
      </c>
      <c r="G39" s="34" t="str">
        <f t="shared" si="9"/>
        <v>005</v>
      </c>
      <c r="H39" s="33" t="str">
        <f t="shared" si="10"/>
        <v>E001</v>
      </c>
      <c r="I39" s="34">
        <f t="shared" si="11"/>
        <v>21101</v>
      </c>
      <c r="J39" s="34">
        <f t="shared" si="1"/>
        <v>1</v>
      </c>
      <c r="K39" s="34">
        <f t="shared" si="12"/>
        <v>4</v>
      </c>
      <c r="L39" s="34">
        <f t="shared" si="13"/>
        <v>15</v>
      </c>
      <c r="M39" s="34" t="s">
        <v>22</v>
      </c>
      <c r="N39" s="32">
        <v>1040</v>
      </c>
      <c r="O39" s="32" t="s">
        <v>55</v>
      </c>
      <c r="P39" s="32">
        <v>57</v>
      </c>
      <c r="Q39" s="32">
        <v>1</v>
      </c>
      <c r="R39" s="32">
        <v>21101</v>
      </c>
      <c r="S39" s="37">
        <f t="shared" si="3"/>
        <v>826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826</v>
      </c>
      <c r="AB39" s="37">
        <v>0</v>
      </c>
      <c r="AC39" s="37">
        <v>0</v>
      </c>
      <c r="AD39" s="37">
        <v>0</v>
      </c>
      <c r="AE39" s="37">
        <v>0</v>
      </c>
      <c r="AF39" s="31"/>
      <c r="AG39" s="24">
        <v>826</v>
      </c>
      <c r="AH39" s="24">
        <f t="shared" si="14"/>
        <v>0</v>
      </c>
    </row>
    <row r="40" spans="1:34" s="24" customFormat="1" x14ac:dyDescent="0.2">
      <c r="A40" s="33">
        <f t="shared" si="4"/>
        <v>2000</v>
      </c>
      <c r="B40" s="33">
        <f t="shared" si="5"/>
        <v>2100</v>
      </c>
      <c r="C40" s="34" t="s">
        <v>17</v>
      </c>
      <c r="D40" s="34" t="str">
        <f t="shared" si="6"/>
        <v>2</v>
      </c>
      <c r="E40" s="34">
        <f t="shared" si="7"/>
        <v>5</v>
      </c>
      <c r="F40" s="34" t="str">
        <f t="shared" si="8"/>
        <v>04</v>
      </c>
      <c r="G40" s="34" t="str">
        <f t="shared" si="9"/>
        <v>005</v>
      </c>
      <c r="H40" s="33" t="str">
        <f t="shared" si="10"/>
        <v>E001</v>
      </c>
      <c r="I40" s="34">
        <f t="shared" si="11"/>
        <v>21401</v>
      </c>
      <c r="J40" s="34">
        <f t="shared" si="1"/>
        <v>1</v>
      </c>
      <c r="K40" s="34">
        <f t="shared" si="12"/>
        <v>4</v>
      </c>
      <c r="L40" s="34">
        <f t="shared" si="13"/>
        <v>15</v>
      </c>
      <c r="M40" s="34" t="s">
        <v>22</v>
      </c>
      <c r="N40" s="32">
        <v>1040</v>
      </c>
      <c r="O40" s="32" t="s">
        <v>55</v>
      </c>
      <c r="P40" s="32">
        <v>57</v>
      </c>
      <c r="Q40" s="32">
        <v>1</v>
      </c>
      <c r="R40" s="32">
        <v>21401</v>
      </c>
      <c r="S40" s="37">
        <f t="shared" si="3"/>
        <v>1034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1034</v>
      </c>
      <c r="AB40" s="37">
        <v>0</v>
      </c>
      <c r="AC40" s="37">
        <v>0</v>
      </c>
      <c r="AD40" s="37">
        <v>0</v>
      </c>
      <c r="AE40" s="37">
        <v>0</v>
      </c>
      <c r="AF40" s="31"/>
      <c r="AG40" s="36">
        <v>1034</v>
      </c>
      <c r="AH40" s="24">
        <f t="shared" si="14"/>
        <v>0</v>
      </c>
    </row>
    <row r="41" spans="1:34" s="24" customFormat="1" x14ac:dyDescent="0.2">
      <c r="A41" s="33">
        <f t="shared" si="4"/>
        <v>2000</v>
      </c>
      <c r="B41" s="33">
        <f t="shared" si="5"/>
        <v>2200</v>
      </c>
      <c r="C41" s="34" t="s">
        <v>17</v>
      </c>
      <c r="D41" s="34" t="str">
        <f t="shared" si="6"/>
        <v>2</v>
      </c>
      <c r="E41" s="34">
        <f t="shared" si="7"/>
        <v>5</v>
      </c>
      <c r="F41" s="34" t="str">
        <f t="shared" si="8"/>
        <v>04</v>
      </c>
      <c r="G41" s="34" t="str">
        <f t="shared" si="9"/>
        <v>005</v>
      </c>
      <c r="H41" s="33" t="str">
        <f t="shared" si="10"/>
        <v>E001</v>
      </c>
      <c r="I41" s="34">
        <f t="shared" si="11"/>
        <v>22104</v>
      </c>
      <c r="J41" s="34">
        <f t="shared" si="1"/>
        <v>1</v>
      </c>
      <c r="K41" s="34">
        <f t="shared" si="12"/>
        <v>1</v>
      </c>
      <c r="L41" s="34">
        <f t="shared" si="13"/>
        <v>15</v>
      </c>
      <c r="M41" s="34" t="s">
        <v>22</v>
      </c>
      <c r="N41" s="30">
        <v>2001</v>
      </c>
      <c r="O41" s="30" t="s">
        <v>55</v>
      </c>
      <c r="P41" s="30">
        <v>57</v>
      </c>
      <c r="Q41" s="30">
        <v>0</v>
      </c>
      <c r="R41" s="30">
        <v>22104</v>
      </c>
      <c r="S41" s="24">
        <f t="shared" si="3"/>
        <v>25898.880000000005</v>
      </c>
      <c r="T41" s="24">
        <v>2158.2400000000002</v>
      </c>
      <c r="U41" s="24">
        <v>2158.2400000000002</v>
      </c>
      <c r="V41" s="24">
        <v>2158.2400000000002</v>
      </c>
      <c r="W41" s="24">
        <v>2158.2400000000002</v>
      </c>
      <c r="X41" s="24">
        <v>2158.2400000000002</v>
      </c>
      <c r="Y41" s="24">
        <v>2158.2400000000002</v>
      </c>
      <c r="Z41" s="24">
        <v>2158.2400000000002</v>
      </c>
      <c r="AA41" s="24">
        <v>2158.2400000000002</v>
      </c>
      <c r="AB41" s="24">
        <v>0</v>
      </c>
      <c r="AC41" s="24">
        <v>4316.4799999999996</v>
      </c>
      <c r="AD41" s="24">
        <v>2158.2400000000002</v>
      </c>
      <c r="AE41" s="24">
        <v>2158.2400000000002</v>
      </c>
      <c r="AG41" s="35">
        <v>25898.880000000008</v>
      </c>
      <c r="AH41" s="24">
        <f t="shared" si="14"/>
        <v>0</v>
      </c>
    </row>
    <row r="42" spans="1:34" s="24" customFormat="1" x14ac:dyDescent="0.2">
      <c r="A42" s="33">
        <f t="shared" si="4"/>
        <v>3000</v>
      </c>
      <c r="B42" s="33">
        <f t="shared" si="5"/>
        <v>3300</v>
      </c>
      <c r="C42" s="34" t="s">
        <v>17</v>
      </c>
      <c r="D42" s="34" t="str">
        <f t="shared" si="6"/>
        <v>2</v>
      </c>
      <c r="E42" s="34">
        <f t="shared" si="7"/>
        <v>5</v>
      </c>
      <c r="F42" s="34" t="str">
        <f t="shared" si="8"/>
        <v>04</v>
      </c>
      <c r="G42" s="34" t="str">
        <f t="shared" si="9"/>
        <v>005</v>
      </c>
      <c r="H42" s="33" t="str">
        <f t="shared" si="10"/>
        <v>E001</v>
      </c>
      <c r="I42" s="34">
        <f t="shared" si="11"/>
        <v>33104</v>
      </c>
      <c r="J42" s="34">
        <f t="shared" si="1"/>
        <v>1</v>
      </c>
      <c r="K42" s="34">
        <f t="shared" si="12"/>
        <v>1</v>
      </c>
      <c r="L42" s="34">
        <f t="shared" si="13"/>
        <v>15</v>
      </c>
      <c r="M42" s="34" t="s">
        <v>22</v>
      </c>
      <c r="N42" s="30">
        <v>2001</v>
      </c>
      <c r="O42" s="30" t="s">
        <v>55</v>
      </c>
      <c r="P42" s="30">
        <v>57</v>
      </c>
      <c r="Q42" s="30">
        <v>0</v>
      </c>
      <c r="R42" s="30">
        <v>33104</v>
      </c>
      <c r="S42" s="24">
        <f t="shared" si="3"/>
        <v>586650</v>
      </c>
      <c r="T42" s="24">
        <v>0</v>
      </c>
      <c r="U42" s="24">
        <v>48887</v>
      </c>
      <c r="V42" s="24">
        <v>48887</v>
      </c>
      <c r="W42" s="24">
        <v>48887</v>
      </c>
      <c r="X42" s="24">
        <v>48887</v>
      </c>
      <c r="Y42" s="24">
        <v>48887</v>
      </c>
      <c r="Z42" s="24">
        <v>48887</v>
      </c>
      <c r="AA42" s="24">
        <v>48887</v>
      </c>
      <c r="AB42" s="24">
        <v>48887</v>
      </c>
      <c r="AC42" s="24">
        <v>48887.5</v>
      </c>
      <c r="AD42" s="24">
        <v>48887.5</v>
      </c>
      <c r="AE42" s="24">
        <v>97779</v>
      </c>
      <c r="AG42" s="35">
        <v>586650</v>
      </c>
      <c r="AH42" s="24">
        <f t="shared" si="14"/>
        <v>0</v>
      </c>
    </row>
    <row r="43" spans="1:34" s="24" customFormat="1" x14ac:dyDescent="0.2">
      <c r="A43" s="33">
        <f t="shared" si="4"/>
        <v>3000</v>
      </c>
      <c r="B43" s="33">
        <f t="shared" si="5"/>
        <v>3300</v>
      </c>
      <c r="C43" s="34" t="s">
        <v>17</v>
      </c>
      <c r="D43" s="34" t="str">
        <f t="shared" si="6"/>
        <v>2</v>
      </c>
      <c r="E43" s="34">
        <f t="shared" si="7"/>
        <v>5</v>
      </c>
      <c r="F43" s="34" t="str">
        <f t="shared" si="8"/>
        <v>04</v>
      </c>
      <c r="G43" s="34" t="str">
        <f t="shared" si="9"/>
        <v>005</v>
      </c>
      <c r="H43" s="33" t="str">
        <f t="shared" si="10"/>
        <v>E001</v>
      </c>
      <c r="I43" s="34">
        <f t="shared" si="11"/>
        <v>33603</v>
      </c>
      <c r="J43" s="34">
        <f t="shared" si="1"/>
        <v>1</v>
      </c>
      <c r="K43" s="34">
        <f t="shared" si="12"/>
        <v>1</v>
      </c>
      <c r="L43" s="34">
        <f t="shared" si="13"/>
        <v>15</v>
      </c>
      <c r="M43" s="34" t="s">
        <v>22</v>
      </c>
      <c r="N43" s="30">
        <v>2001</v>
      </c>
      <c r="O43" s="30" t="s">
        <v>55</v>
      </c>
      <c r="P43" s="30">
        <v>57</v>
      </c>
      <c r="Q43" s="30">
        <v>0</v>
      </c>
      <c r="R43" s="30">
        <v>33603</v>
      </c>
      <c r="S43" s="24">
        <f t="shared" si="3"/>
        <v>11545.15</v>
      </c>
      <c r="T43" s="24">
        <v>962</v>
      </c>
      <c r="U43" s="24">
        <v>962</v>
      </c>
      <c r="V43" s="24">
        <v>962</v>
      </c>
      <c r="W43" s="24">
        <v>962</v>
      </c>
      <c r="X43" s="24">
        <v>962</v>
      </c>
      <c r="Y43" s="24">
        <v>962</v>
      </c>
      <c r="Z43" s="24">
        <v>962</v>
      </c>
      <c r="AA43" s="24">
        <v>962</v>
      </c>
      <c r="AB43" s="24">
        <v>962</v>
      </c>
      <c r="AC43" s="24">
        <v>962</v>
      </c>
      <c r="AD43" s="24">
        <v>962</v>
      </c>
      <c r="AE43" s="24">
        <v>963.15</v>
      </c>
      <c r="AG43" s="35">
        <v>11545.15</v>
      </c>
      <c r="AH43" s="24">
        <f t="shared" si="14"/>
        <v>0</v>
      </c>
    </row>
    <row r="44" spans="1:34" s="24" customFormat="1" x14ac:dyDescent="0.2">
      <c r="A44" s="33">
        <f t="shared" si="4"/>
        <v>3000</v>
      </c>
      <c r="B44" s="33">
        <f t="shared" si="5"/>
        <v>3300</v>
      </c>
      <c r="C44" s="34" t="s">
        <v>17</v>
      </c>
      <c r="D44" s="34" t="str">
        <f t="shared" si="6"/>
        <v>2</v>
      </c>
      <c r="E44" s="34">
        <f t="shared" si="7"/>
        <v>5</v>
      </c>
      <c r="F44" s="34" t="str">
        <f t="shared" si="8"/>
        <v>04</v>
      </c>
      <c r="G44" s="34" t="str">
        <f t="shared" si="9"/>
        <v>005</v>
      </c>
      <c r="H44" s="33" t="str">
        <f t="shared" si="10"/>
        <v>E001</v>
      </c>
      <c r="I44" s="34">
        <f t="shared" si="11"/>
        <v>33903</v>
      </c>
      <c r="J44" s="34">
        <f t="shared" si="1"/>
        <v>1</v>
      </c>
      <c r="K44" s="34">
        <f t="shared" si="12"/>
        <v>1</v>
      </c>
      <c r="L44" s="34">
        <f t="shared" si="13"/>
        <v>15</v>
      </c>
      <c r="M44" s="34" t="s">
        <v>22</v>
      </c>
      <c r="N44" s="30">
        <v>2001</v>
      </c>
      <c r="O44" s="30" t="s">
        <v>55</v>
      </c>
      <c r="P44" s="30">
        <v>57</v>
      </c>
      <c r="Q44" s="30">
        <v>0</v>
      </c>
      <c r="R44" s="30">
        <v>33903</v>
      </c>
      <c r="S44" s="24">
        <f t="shared" si="3"/>
        <v>358210.34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119403.44</v>
      </c>
      <c r="AD44" s="24">
        <v>119403.45</v>
      </c>
      <c r="AE44" s="24">
        <v>119403.45</v>
      </c>
      <c r="AG44" s="35">
        <v>358210.33999999991</v>
      </c>
      <c r="AH44" s="24">
        <f t="shared" si="14"/>
        <v>0</v>
      </c>
    </row>
    <row r="45" spans="1:34" s="24" customFormat="1" x14ac:dyDescent="0.2">
      <c r="A45" s="33">
        <f t="shared" si="4"/>
        <v>3000</v>
      </c>
      <c r="B45" s="33">
        <f t="shared" si="5"/>
        <v>3400</v>
      </c>
      <c r="C45" s="34" t="s">
        <v>17</v>
      </c>
      <c r="D45" s="34" t="str">
        <f t="shared" si="6"/>
        <v>2</v>
      </c>
      <c r="E45" s="34">
        <f t="shared" si="7"/>
        <v>5</v>
      </c>
      <c r="F45" s="34" t="str">
        <f t="shared" si="8"/>
        <v>04</v>
      </c>
      <c r="G45" s="34" t="str">
        <f t="shared" si="9"/>
        <v>005</v>
      </c>
      <c r="H45" s="33" t="str">
        <f t="shared" si="10"/>
        <v>E001</v>
      </c>
      <c r="I45" s="34">
        <f t="shared" si="11"/>
        <v>34501</v>
      </c>
      <c r="J45" s="34">
        <f t="shared" si="1"/>
        <v>1</v>
      </c>
      <c r="K45" s="34">
        <f t="shared" si="12"/>
        <v>1</v>
      </c>
      <c r="L45" s="34">
        <f t="shared" si="13"/>
        <v>15</v>
      </c>
      <c r="M45" s="34" t="s">
        <v>22</v>
      </c>
      <c r="N45" s="30">
        <v>2001</v>
      </c>
      <c r="O45" s="30" t="s">
        <v>55</v>
      </c>
      <c r="P45" s="30">
        <v>57</v>
      </c>
      <c r="Q45" s="30">
        <v>0</v>
      </c>
      <c r="R45" s="30">
        <v>34501</v>
      </c>
      <c r="S45" s="24">
        <f t="shared" si="3"/>
        <v>5990326</v>
      </c>
      <c r="T45" s="24">
        <v>0</v>
      </c>
      <c r="U45" s="24">
        <v>0</v>
      </c>
      <c r="V45" s="24">
        <v>0</v>
      </c>
      <c r="W45" s="24">
        <v>5990326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35">
        <v>5990325.9999999991</v>
      </c>
      <c r="AH45" s="24">
        <f t="shared" si="14"/>
        <v>0</v>
      </c>
    </row>
    <row r="46" spans="1:34" s="24" customFormat="1" x14ac:dyDescent="0.2">
      <c r="A46" s="33">
        <f t="shared" si="4"/>
        <v>3000</v>
      </c>
      <c r="B46" s="33">
        <f t="shared" si="5"/>
        <v>3500</v>
      </c>
      <c r="C46" s="34" t="s">
        <v>17</v>
      </c>
      <c r="D46" s="34" t="str">
        <f t="shared" si="6"/>
        <v>2</v>
      </c>
      <c r="E46" s="34">
        <f t="shared" si="7"/>
        <v>5</v>
      </c>
      <c r="F46" s="34" t="str">
        <f t="shared" si="8"/>
        <v>04</v>
      </c>
      <c r="G46" s="34" t="str">
        <f t="shared" si="9"/>
        <v>005</v>
      </c>
      <c r="H46" s="33" t="str">
        <f t="shared" si="10"/>
        <v>E001</v>
      </c>
      <c r="I46" s="34">
        <f t="shared" si="11"/>
        <v>35801</v>
      </c>
      <c r="J46" s="34">
        <f t="shared" si="1"/>
        <v>1</v>
      </c>
      <c r="K46" s="34">
        <f t="shared" si="12"/>
        <v>1</v>
      </c>
      <c r="L46" s="34">
        <f t="shared" si="13"/>
        <v>15</v>
      </c>
      <c r="M46" s="34" t="s">
        <v>22</v>
      </c>
      <c r="N46" s="30">
        <v>2001</v>
      </c>
      <c r="O46" s="30" t="s">
        <v>55</v>
      </c>
      <c r="P46" s="30">
        <v>57</v>
      </c>
      <c r="Q46" s="30">
        <v>0</v>
      </c>
      <c r="R46" s="30">
        <v>35801</v>
      </c>
      <c r="S46" s="24">
        <f t="shared" si="3"/>
        <v>9588.34</v>
      </c>
      <c r="T46" s="24">
        <v>0</v>
      </c>
      <c r="U46" s="24">
        <v>799</v>
      </c>
      <c r="V46" s="24">
        <v>799</v>
      </c>
      <c r="W46" s="24">
        <v>799</v>
      </c>
      <c r="X46" s="24">
        <v>799</v>
      </c>
      <c r="Y46" s="24">
        <v>799</v>
      </c>
      <c r="Z46" s="24">
        <v>1598</v>
      </c>
      <c r="AA46" s="24">
        <v>799</v>
      </c>
      <c r="AB46" s="24">
        <v>799</v>
      </c>
      <c r="AC46" s="24">
        <v>799</v>
      </c>
      <c r="AD46" s="24">
        <v>799</v>
      </c>
      <c r="AE46" s="24">
        <v>799.34</v>
      </c>
      <c r="AG46" s="35">
        <v>9588.34</v>
      </c>
      <c r="AH46" s="24">
        <f t="shared" si="14"/>
        <v>0</v>
      </c>
    </row>
    <row r="47" spans="1:34" s="24" customFormat="1" x14ac:dyDescent="0.2">
      <c r="A47" s="33">
        <f t="shared" si="4"/>
        <v>3000</v>
      </c>
      <c r="B47" s="33">
        <f t="shared" si="5"/>
        <v>3700</v>
      </c>
      <c r="C47" s="34" t="s">
        <v>17</v>
      </c>
      <c r="D47" s="34" t="str">
        <f t="shared" si="6"/>
        <v>2</v>
      </c>
      <c r="E47" s="34">
        <f t="shared" si="7"/>
        <v>5</v>
      </c>
      <c r="F47" s="34" t="str">
        <f t="shared" si="8"/>
        <v>04</v>
      </c>
      <c r="G47" s="34" t="str">
        <f t="shared" si="9"/>
        <v>005</v>
      </c>
      <c r="H47" s="33" t="str">
        <f t="shared" si="10"/>
        <v>E001</v>
      </c>
      <c r="I47" s="34">
        <f t="shared" si="11"/>
        <v>37204</v>
      </c>
      <c r="J47" s="34">
        <f t="shared" si="1"/>
        <v>1</v>
      </c>
      <c r="K47" s="34">
        <f t="shared" si="12"/>
        <v>1</v>
      </c>
      <c r="L47" s="34">
        <f t="shared" si="13"/>
        <v>15</v>
      </c>
      <c r="M47" s="34" t="s">
        <v>22</v>
      </c>
      <c r="N47" s="30">
        <v>2001</v>
      </c>
      <c r="O47" s="30" t="s">
        <v>55</v>
      </c>
      <c r="P47" s="30">
        <v>57</v>
      </c>
      <c r="Q47" s="30">
        <v>0</v>
      </c>
      <c r="R47" s="30">
        <v>37204</v>
      </c>
      <c r="S47" s="24">
        <f t="shared" si="3"/>
        <v>33576.46</v>
      </c>
      <c r="T47" s="24">
        <v>2798</v>
      </c>
      <c r="U47" s="24">
        <v>2798</v>
      </c>
      <c r="V47" s="24">
        <v>2798</v>
      </c>
      <c r="W47" s="24">
        <v>2798</v>
      </c>
      <c r="X47" s="24">
        <v>2798</v>
      </c>
      <c r="Y47" s="24">
        <v>2798</v>
      </c>
      <c r="Z47" s="24">
        <v>2798</v>
      </c>
      <c r="AA47" s="24">
        <v>2798</v>
      </c>
      <c r="AB47" s="24">
        <v>2798</v>
      </c>
      <c r="AC47" s="24">
        <v>2798</v>
      </c>
      <c r="AD47" s="24">
        <v>2798</v>
      </c>
      <c r="AE47" s="24">
        <v>2798.46</v>
      </c>
      <c r="AG47" s="35">
        <v>33576.46</v>
      </c>
      <c r="AH47" s="24">
        <f t="shared" si="14"/>
        <v>0</v>
      </c>
    </row>
    <row r="48" spans="1:34" s="24" customFormat="1" x14ac:dyDescent="0.2">
      <c r="A48" s="33">
        <f t="shared" si="4"/>
        <v>3000</v>
      </c>
      <c r="B48" s="33">
        <f t="shared" si="5"/>
        <v>3700</v>
      </c>
      <c r="C48" s="34" t="s">
        <v>17</v>
      </c>
      <c r="D48" s="34" t="str">
        <f t="shared" si="6"/>
        <v>2</v>
      </c>
      <c r="E48" s="34">
        <f t="shared" si="7"/>
        <v>5</v>
      </c>
      <c r="F48" s="34" t="str">
        <f t="shared" si="8"/>
        <v>04</v>
      </c>
      <c r="G48" s="34" t="str">
        <f t="shared" si="9"/>
        <v>005</v>
      </c>
      <c r="H48" s="33" t="str">
        <f t="shared" si="10"/>
        <v>E001</v>
      </c>
      <c r="I48" s="34">
        <f t="shared" si="11"/>
        <v>37504</v>
      </c>
      <c r="J48" s="34">
        <f t="shared" si="1"/>
        <v>1</v>
      </c>
      <c r="K48" s="34">
        <f t="shared" si="12"/>
        <v>1</v>
      </c>
      <c r="L48" s="34">
        <f t="shared" si="13"/>
        <v>15</v>
      </c>
      <c r="M48" s="34" t="s">
        <v>22</v>
      </c>
      <c r="N48" s="30">
        <v>2001</v>
      </c>
      <c r="O48" s="30" t="s">
        <v>55</v>
      </c>
      <c r="P48" s="30">
        <v>57</v>
      </c>
      <c r="Q48" s="30">
        <v>0</v>
      </c>
      <c r="R48" s="30">
        <v>37504</v>
      </c>
      <c r="S48" s="24">
        <f t="shared" si="3"/>
        <v>33576.46</v>
      </c>
      <c r="T48" s="24">
        <v>2798</v>
      </c>
      <c r="U48" s="24">
        <v>2798</v>
      </c>
      <c r="V48" s="24">
        <v>2798</v>
      </c>
      <c r="W48" s="24">
        <v>2798</v>
      </c>
      <c r="X48" s="24">
        <v>2798</v>
      </c>
      <c r="Y48" s="24">
        <v>2798</v>
      </c>
      <c r="Z48" s="24">
        <v>2798</v>
      </c>
      <c r="AA48" s="24">
        <v>2798</v>
      </c>
      <c r="AB48" s="24">
        <v>2798</v>
      </c>
      <c r="AC48" s="24">
        <v>2798</v>
      </c>
      <c r="AD48" s="24">
        <v>2798</v>
      </c>
      <c r="AE48" s="24">
        <v>2798.46</v>
      </c>
      <c r="AG48" s="35">
        <v>33576.46</v>
      </c>
      <c r="AH48" s="24">
        <f t="shared" si="14"/>
        <v>0</v>
      </c>
    </row>
    <row r="49" spans="1:36" x14ac:dyDescent="0.2">
      <c r="A49" s="33">
        <f t="shared" si="4"/>
        <v>2000</v>
      </c>
      <c r="B49" s="33">
        <f t="shared" si="5"/>
        <v>2100</v>
      </c>
      <c r="C49" s="34" t="s">
        <v>17</v>
      </c>
      <c r="D49" s="34" t="str">
        <f t="shared" si="6"/>
        <v>2</v>
      </c>
      <c r="E49" s="34">
        <f t="shared" si="7"/>
        <v>5</v>
      </c>
      <c r="F49" s="34" t="str">
        <f t="shared" si="8"/>
        <v>04</v>
      </c>
      <c r="G49" s="34" t="str">
        <f t="shared" si="9"/>
        <v>005</v>
      </c>
      <c r="H49" s="33" t="str">
        <f t="shared" si="10"/>
        <v>E001</v>
      </c>
      <c r="I49" s="34">
        <f t="shared" si="11"/>
        <v>21101</v>
      </c>
      <c r="J49" s="34">
        <f t="shared" si="1"/>
        <v>1</v>
      </c>
      <c r="K49" s="34">
        <f t="shared" si="12"/>
        <v>4</v>
      </c>
      <c r="L49" s="34">
        <f t="shared" si="13"/>
        <v>15</v>
      </c>
      <c r="M49" s="34" t="s">
        <v>22</v>
      </c>
      <c r="N49" s="32">
        <v>2001</v>
      </c>
      <c r="O49" s="32" t="s">
        <v>55</v>
      </c>
      <c r="P49" s="32">
        <v>57</v>
      </c>
      <c r="Q49" s="32">
        <v>1</v>
      </c>
      <c r="R49" s="32">
        <v>21101</v>
      </c>
      <c r="S49" s="37">
        <f t="shared" si="3"/>
        <v>2340.9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2340.9</v>
      </c>
      <c r="AE49" s="37">
        <v>0</v>
      </c>
      <c r="AG49" s="36">
        <v>2340.9</v>
      </c>
      <c r="AH49" s="24">
        <f t="shared" si="14"/>
        <v>0</v>
      </c>
    </row>
    <row r="50" spans="1:36" x14ac:dyDescent="0.2">
      <c r="A50" s="33">
        <f t="shared" si="4"/>
        <v>2000</v>
      </c>
      <c r="B50" s="33">
        <f t="shared" si="5"/>
        <v>2100</v>
      </c>
      <c r="C50" s="34" t="s">
        <v>17</v>
      </c>
      <c r="D50" s="34" t="str">
        <f t="shared" si="6"/>
        <v>2</v>
      </c>
      <c r="E50" s="34">
        <f t="shared" si="7"/>
        <v>5</v>
      </c>
      <c r="F50" s="34" t="str">
        <f t="shared" si="8"/>
        <v>04</v>
      </c>
      <c r="G50" s="34" t="str">
        <f t="shared" si="9"/>
        <v>005</v>
      </c>
      <c r="H50" s="33" t="str">
        <f t="shared" si="10"/>
        <v>E001</v>
      </c>
      <c r="I50" s="34">
        <f t="shared" si="11"/>
        <v>21101</v>
      </c>
      <c r="J50" s="34">
        <f t="shared" si="1"/>
        <v>1</v>
      </c>
      <c r="K50" s="34">
        <f t="shared" si="12"/>
        <v>1</v>
      </c>
      <c r="L50" s="34">
        <f t="shared" si="13"/>
        <v>15</v>
      </c>
      <c r="M50" s="34" t="s">
        <v>22</v>
      </c>
      <c r="N50" s="30">
        <v>2010</v>
      </c>
      <c r="O50" s="30" t="s">
        <v>55</v>
      </c>
      <c r="P50" s="30">
        <v>57</v>
      </c>
      <c r="Q50" s="30">
        <v>0</v>
      </c>
      <c r="R50" s="30">
        <v>21101</v>
      </c>
      <c r="S50" s="24">
        <f t="shared" si="3"/>
        <v>23021.23</v>
      </c>
      <c r="T50" s="24">
        <v>0</v>
      </c>
      <c r="U50" s="24">
        <v>1918.5</v>
      </c>
      <c r="V50" s="24">
        <v>1918.5</v>
      </c>
      <c r="W50" s="24">
        <v>1918.5</v>
      </c>
      <c r="X50" s="24">
        <v>1918.5</v>
      </c>
      <c r="Y50" s="24">
        <v>0</v>
      </c>
      <c r="Z50" s="24">
        <v>0</v>
      </c>
      <c r="AA50" s="24">
        <v>5755.5</v>
      </c>
      <c r="AB50" s="24">
        <v>1918.5</v>
      </c>
      <c r="AC50" s="24">
        <v>1918.5</v>
      </c>
      <c r="AD50" s="24">
        <v>1918.5</v>
      </c>
      <c r="AE50" s="24">
        <v>3836.2299999999996</v>
      </c>
      <c r="AF50" s="24"/>
      <c r="AG50" s="35">
        <v>23021.23</v>
      </c>
      <c r="AH50" s="24">
        <f t="shared" si="14"/>
        <v>0</v>
      </c>
      <c r="AI50" s="24"/>
    </row>
    <row r="51" spans="1:36" x14ac:dyDescent="0.2">
      <c r="A51" s="33">
        <f t="shared" si="4"/>
        <v>2000</v>
      </c>
      <c r="B51" s="33">
        <f t="shared" si="5"/>
        <v>2100</v>
      </c>
      <c r="C51" s="34" t="s">
        <v>17</v>
      </c>
      <c r="D51" s="34" t="str">
        <f t="shared" si="6"/>
        <v>2</v>
      </c>
      <c r="E51" s="34">
        <f t="shared" si="7"/>
        <v>5</v>
      </c>
      <c r="F51" s="34" t="str">
        <f t="shared" si="8"/>
        <v>04</v>
      </c>
      <c r="G51" s="34" t="str">
        <f t="shared" si="9"/>
        <v>005</v>
      </c>
      <c r="H51" s="33" t="str">
        <f t="shared" si="10"/>
        <v>E001</v>
      </c>
      <c r="I51" s="34">
        <f t="shared" si="11"/>
        <v>21201</v>
      </c>
      <c r="J51" s="34">
        <f t="shared" si="1"/>
        <v>1</v>
      </c>
      <c r="K51" s="34">
        <f t="shared" si="12"/>
        <v>1</v>
      </c>
      <c r="L51" s="34">
        <f t="shared" si="13"/>
        <v>15</v>
      </c>
      <c r="M51" s="34" t="s">
        <v>22</v>
      </c>
      <c r="N51" s="30">
        <v>2010</v>
      </c>
      <c r="O51" s="30" t="s">
        <v>55</v>
      </c>
      <c r="P51" s="30">
        <v>57</v>
      </c>
      <c r="Q51" s="30">
        <v>0</v>
      </c>
      <c r="R51" s="30">
        <v>21201</v>
      </c>
      <c r="S51" s="24">
        <f t="shared" si="3"/>
        <v>67143.25</v>
      </c>
      <c r="T51" s="24">
        <v>0</v>
      </c>
      <c r="U51" s="24">
        <v>5595.27</v>
      </c>
      <c r="V51" s="24">
        <v>3595.27</v>
      </c>
      <c r="W51" s="24">
        <v>3595.27</v>
      </c>
      <c r="X51" s="24">
        <v>5595.27</v>
      </c>
      <c r="Y51" s="24">
        <v>5595.27</v>
      </c>
      <c r="Z51" s="24">
        <v>5595.27</v>
      </c>
      <c r="AA51" s="24">
        <v>20356.05</v>
      </c>
      <c r="AB51" s="24">
        <f>2595.27+870.15</f>
        <v>3465.42</v>
      </c>
      <c r="AC51" s="24">
        <v>6200.7700000000041</v>
      </c>
      <c r="AD51" s="24">
        <v>2817.39</v>
      </c>
      <c r="AE51" s="24">
        <f>11190.55-6458.55</f>
        <v>4731.9999999999991</v>
      </c>
      <c r="AF51" s="24"/>
      <c r="AG51" s="35">
        <v>67143.25</v>
      </c>
      <c r="AH51" s="24">
        <f t="shared" si="14"/>
        <v>0</v>
      </c>
    </row>
    <row r="52" spans="1:36" x14ac:dyDescent="0.2">
      <c r="A52" s="33">
        <f t="shared" si="4"/>
        <v>2000</v>
      </c>
      <c r="B52" s="33">
        <f t="shared" si="5"/>
        <v>2100</v>
      </c>
      <c r="C52" s="34" t="s">
        <v>17</v>
      </c>
      <c r="D52" s="34" t="str">
        <f t="shared" si="6"/>
        <v>2</v>
      </c>
      <c r="E52" s="34">
        <f t="shared" si="7"/>
        <v>5</v>
      </c>
      <c r="F52" s="34" t="str">
        <f t="shared" si="8"/>
        <v>04</v>
      </c>
      <c r="G52" s="34" t="str">
        <f t="shared" si="9"/>
        <v>005</v>
      </c>
      <c r="H52" s="33" t="str">
        <f t="shared" si="10"/>
        <v>E001</v>
      </c>
      <c r="I52" s="34">
        <f t="shared" si="11"/>
        <v>21401</v>
      </c>
      <c r="J52" s="34">
        <f t="shared" si="1"/>
        <v>1</v>
      </c>
      <c r="K52" s="34">
        <f t="shared" si="12"/>
        <v>1</v>
      </c>
      <c r="L52" s="34">
        <f t="shared" si="13"/>
        <v>15</v>
      </c>
      <c r="M52" s="34" t="s">
        <v>22</v>
      </c>
      <c r="N52" s="30">
        <v>2010</v>
      </c>
      <c r="O52" s="30" t="s">
        <v>55</v>
      </c>
      <c r="P52" s="30">
        <v>57</v>
      </c>
      <c r="Q52" s="30">
        <v>0</v>
      </c>
      <c r="R52" s="30">
        <v>21401</v>
      </c>
      <c r="S52" s="24">
        <f t="shared" si="3"/>
        <v>47960.899999999987</v>
      </c>
      <c r="T52" s="24">
        <v>0</v>
      </c>
      <c r="U52" s="24">
        <v>7993.48</v>
      </c>
      <c r="V52" s="24">
        <v>0</v>
      </c>
      <c r="W52" s="24">
        <v>3996.74</v>
      </c>
      <c r="X52" s="24">
        <v>3996.74</v>
      </c>
      <c r="Y52" s="24">
        <v>3996.74</v>
      </c>
      <c r="Z52" s="24">
        <v>0</v>
      </c>
      <c r="AA52" s="24">
        <v>3996.74</v>
      </c>
      <c r="AB52" s="24">
        <v>3996.74</v>
      </c>
      <c r="AC52" s="24">
        <v>3996.74</v>
      </c>
      <c r="AD52" s="24">
        <v>3996.74</v>
      </c>
      <c r="AE52" s="24">
        <v>11990.24</v>
      </c>
      <c r="AF52" s="24"/>
      <c r="AG52" s="35">
        <v>47960.9</v>
      </c>
      <c r="AH52" s="24">
        <f t="shared" si="14"/>
        <v>0</v>
      </c>
    </row>
    <row r="53" spans="1:36" x14ac:dyDescent="0.2">
      <c r="A53" s="33">
        <f t="shared" si="4"/>
        <v>2000</v>
      </c>
      <c r="B53" s="33">
        <f t="shared" si="5"/>
        <v>2900</v>
      </c>
      <c r="C53" s="34" t="s">
        <v>17</v>
      </c>
      <c r="D53" s="34" t="str">
        <f t="shared" si="6"/>
        <v>2</v>
      </c>
      <c r="E53" s="34">
        <f t="shared" si="7"/>
        <v>5</v>
      </c>
      <c r="F53" s="34" t="str">
        <f t="shared" si="8"/>
        <v>04</v>
      </c>
      <c r="G53" s="34" t="str">
        <f t="shared" si="9"/>
        <v>005</v>
      </c>
      <c r="H53" s="33" t="str">
        <f t="shared" si="10"/>
        <v>E001</v>
      </c>
      <c r="I53" s="34">
        <f t="shared" si="11"/>
        <v>29401</v>
      </c>
      <c r="J53" s="34">
        <f t="shared" si="1"/>
        <v>1</v>
      </c>
      <c r="K53" s="34">
        <f t="shared" si="12"/>
        <v>1</v>
      </c>
      <c r="L53" s="34">
        <f t="shared" si="13"/>
        <v>15</v>
      </c>
      <c r="M53" s="34" t="s">
        <v>22</v>
      </c>
      <c r="N53" s="30">
        <v>2010</v>
      </c>
      <c r="O53" s="30" t="s">
        <v>55</v>
      </c>
      <c r="P53" s="30">
        <v>57</v>
      </c>
      <c r="Q53" s="30">
        <v>0</v>
      </c>
      <c r="R53" s="30">
        <v>29401</v>
      </c>
      <c r="S53" s="24">
        <f t="shared" si="3"/>
        <v>43164.81</v>
      </c>
      <c r="T53" s="24">
        <v>0</v>
      </c>
      <c r="U53" s="24">
        <v>24448</v>
      </c>
      <c r="V53" s="24">
        <v>0</v>
      </c>
      <c r="W53" s="24">
        <v>0</v>
      </c>
      <c r="X53" s="24">
        <v>0</v>
      </c>
      <c r="Y53" s="24">
        <v>617</v>
      </c>
      <c r="Z53" s="24">
        <v>11651</v>
      </c>
      <c r="AA53" s="24">
        <v>6448.81</v>
      </c>
      <c r="AB53" s="24">
        <v>0</v>
      </c>
      <c r="AC53" s="24">
        <v>0</v>
      </c>
      <c r="AD53" s="24">
        <v>0</v>
      </c>
      <c r="AE53" s="24">
        <v>0</v>
      </c>
      <c r="AF53" s="24"/>
      <c r="AG53" s="35">
        <v>43164.81</v>
      </c>
      <c r="AH53" s="24">
        <f t="shared" si="14"/>
        <v>0</v>
      </c>
    </row>
    <row r="54" spans="1:36" x14ac:dyDescent="0.2">
      <c r="A54" s="33">
        <f t="shared" si="4"/>
        <v>3000</v>
      </c>
      <c r="B54" s="33">
        <f t="shared" si="5"/>
        <v>3100</v>
      </c>
      <c r="C54" s="34" t="s">
        <v>17</v>
      </c>
      <c r="D54" s="34" t="str">
        <f t="shared" si="6"/>
        <v>2</v>
      </c>
      <c r="E54" s="34">
        <f t="shared" si="7"/>
        <v>5</v>
      </c>
      <c r="F54" s="34" t="str">
        <f t="shared" si="8"/>
        <v>04</v>
      </c>
      <c r="G54" s="34" t="str">
        <f t="shared" si="9"/>
        <v>005</v>
      </c>
      <c r="H54" s="33" t="str">
        <f t="shared" si="10"/>
        <v>E001</v>
      </c>
      <c r="I54" s="34">
        <f t="shared" si="11"/>
        <v>31401</v>
      </c>
      <c r="J54" s="34">
        <f t="shared" si="1"/>
        <v>1</v>
      </c>
      <c r="K54" s="34">
        <f t="shared" si="12"/>
        <v>1</v>
      </c>
      <c r="L54" s="34">
        <f t="shared" si="13"/>
        <v>15</v>
      </c>
      <c r="M54" s="34" t="s">
        <v>22</v>
      </c>
      <c r="N54" s="30">
        <v>2010</v>
      </c>
      <c r="O54" s="30" t="s">
        <v>55</v>
      </c>
      <c r="P54" s="30">
        <v>57</v>
      </c>
      <c r="Q54" s="30">
        <v>0</v>
      </c>
      <c r="R54" s="30">
        <v>31401</v>
      </c>
      <c r="S54" s="24">
        <f t="shared" si="3"/>
        <v>1726592.2500000002</v>
      </c>
      <c r="T54" s="24">
        <v>0</v>
      </c>
      <c r="U54" s="24">
        <v>142317.75</v>
      </c>
      <c r="V54" s="24">
        <v>141909.95000000001</v>
      </c>
      <c r="W54" s="24">
        <v>141909.95000000001</v>
      </c>
      <c r="X54" s="24">
        <v>141909.95000000001</v>
      </c>
      <c r="Y54" s="24">
        <v>141909.95000000001</v>
      </c>
      <c r="Z54" s="24">
        <v>141909.95000000001</v>
      </c>
      <c r="AA54" s="24">
        <v>141909.95000000001</v>
      </c>
      <c r="AB54" s="24">
        <v>141909.95000000001</v>
      </c>
      <c r="AC54" s="24">
        <v>157183.95000000001</v>
      </c>
      <c r="AD54" s="24">
        <v>145955.45000000001</v>
      </c>
      <c r="AE54" s="24">
        <v>287765.45000000042</v>
      </c>
      <c r="AF54" s="24"/>
      <c r="AG54" s="35">
        <v>1726592.25</v>
      </c>
      <c r="AH54" s="24">
        <f t="shared" si="14"/>
        <v>0</v>
      </c>
    </row>
    <row r="55" spans="1:36" x14ac:dyDescent="0.2">
      <c r="A55" s="33">
        <f t="shared" si="4"/>
        <v>3000</v>
      </c>
      <c r="B55" s="33">
        <f t="shared" si="5"/>
        <v>3100</v>
      </c>
      <c r="C55" s="34" t="s">
        <v>17</v>
      </c>
      <c r="D55" s="34" t="str">
        <f t="shared" si="6"/>
        <v>2</v>
      </c>
      <c r="E55" s="34">
        <f t="shared" si="7"/>
        <v>5</v>
      </c>
      <c r="F55" s="34" t="str">
        <f t="shared" si="8"/>
        <v>04</v>
      </c>
      <c r="G55" s="34" t="str">
        <f t="shared" si="9"/>
        <v>005</v>
      </c>
      <c r="H55" s="33" t="str">
        <f t="shared" si="10"/>
        <v>E001</v>
      </c>
      <c r="I55" s="34">
        <f t="shared" si="11"/>
        <v>31701</v>
      </c>
      <c r="J55" s="34">
        <f t="shared" si="1"/>
        <v>1</v>
      </c>
      <c r="K55" s="34">
        <f t="shared" si="12"/>
        <v>1</v>
      </c>
      <c r="L55" s="34">
        <f t="shared" si="13"/>
        <v>15</v>
      </c>
      <c r="M55" s="34" t="s">
        <v>22</v>
      </c>
      <c r="N55" s="30">
        <v>2010</v>
      </c>
      <c r="O55" s="30" t="s">
        <v>55</v>
      </c>
      <c r="P55" s="30">
        <v>57</v>
      </c>
      <c r="Q55" s="30">
        <v>0</v>
      </c>
      <c r="R55" s="30">
        <v>31701</v>
      </c>
      <c r="S55" s="24">
        <f t="shared" si="3"/>
        <v>2302122.9900000002</v>
      </c>
      <c r="T55" s="24">
        <v>0</v>
      </c>
      <c r="U55" s="24">
        <v>191843.58</v>
      </c>
      <c r="V55" s="24">
        <v>191843.58</v>
      </c>
      <c r="W55" s="24">
        <v>191843.58</v>
      </c>
      <c r="X55" s="24">
        <v>191843.58</v>
      </c>
      <c r="Y55" s="24">
        <v>191843.58</v>
      </c>
      <c r="Z55" s="24">
        <v>191843.58</v>
      </c>
      <c r="AA55" s="24">
        <v>191843.58</v>
      </c>
      <c r="AB55" s="24">
        <v>191843.58</v>
      </c>
      <c r="AC55" s="24">
        <v>191843.58</v>
      </c>
      <c r="AD55" s="24">
        <v>191843.58</v>
      </c>
      <c r="AE55" s="24">
        <v>383687.18999999994</v>
      </c>
      <c r="AF55" s="24"/>
      <c r="AG55" s="35">
        <v>2302122.9900000002</v>
      </c>
      <c r="AH55" s="24">
        <f t="shared" si="14"/>
        <v>0</v>
      </c>
    </row>
    <row r="56" spans="1:36" x14ac:dyDescent="0.2">
      <c r="A56" s="33">
        <f t="shared" si="4"/>
        <v>3000</v>
      </c>
      <c r="B56" s="33">
        <f t="shared" si="5"/>
        <v>3200</v>
      </c>
      <c r="C56" s="34" t="s">
        <v>17</v>
      </c>
      <c r="D56" s="34" t="str">
        <f t="shared" si="6"/>
        <v>2</v>
      </c>
      <c r="E56" s="34">
        <f t="shared" si="7"/>
        <v>5</v>
      </c>
      <c r="F56" s="34" t="str">
        <f t="shared" si="8"/>
        <v>04</v>
      </c>
      <c r="G56" s="34" t="str">
        <f t="shared" si="9"/>
        <v>005</v>
      </c>
      <c r="H56" s="33" t="str">
        <f t="shared" si="10"/>
        <v>E001</v>
      </c>
      <c r="I56" s="34">
        <f t="shared" si="11"/>
        <v>32301</v>
      </c>
      <c r="J56" s="34">
        <f t="shared" si="1"/>
        <v>1</v>
      </c>
      <c r="K56" s="34">
        <f t="shared" si="12"/>
        <v>1</v>
      </c>
      <c r="L56" s="34">
        <f t="shared" si="13"/>
        <v>15</v>
      </c>
      <c r="M56" s="34" t="s">
        <v>22</v>
      </c>
      <c r="N56" s="30">
        <v>2010</v>
      </c>
      <c r="O56" s="30" t="s">
        <v>55</v>
      </c>
      <c r="P56" s="30">
        <v>57</v>
      </c>
      <c r="Q56" s="30">
        <v>0</v>
      </c>
      <c r="R56" s="30">
        <v>32301</v>
      </c>
      <c r="S56" s="24">
        <f t="shared" si="3"/>
        <v>11537125.07</v>
      </c>
      <c r="T56" s="24">
        <v>0</v>
      </c>
      <c r="U56" s="24">
        <v>961427</v>
      </c>
      <c r="V56" s="24">
        <v>961427</v>
      </c>
      <c r="W56" s="24">
        <v>961427</v>
      </c>
      <c r="X56" s="24">
        <v>961427</v>
      </c>
      <c r="Y56" s="24">
        <v>961427</v>
      </c>
      <c r="Z56" s="24">
        <v>961427</v>
      </c>
      <c r="AA56" s="24">
        <v>961427</v>
      </c>
      <c r="AB56" s="24">
        <v>961427</v>
      </c>
      <c r="AC56" s="24">
        <v>961427</v>
      </c>
      <c r="AD56" s="24">
        <v>961427</v>
      </c>
      <c r="AE56" s="24">
        <v>1922855.0700000003</v>
      </c>
      <c r="AF56" s="24"/>
      <c r="AG56" s="35">
        <v>11537125.07</v>
      </c>
      <c r="AH56" s="24">
        <f t="shared" si="14"/>
        <v>0</v>
      </c>
    </row>
    <row r="57" spans="1:36" x14ac:dyDescent="0.2">
      <c r="A57" s="33">
        <f t="shared" si="4"/>
        <v>3000</v>
      </c>
      <c r="B57" s="33">
        <f t="shared" si="5"/>
        <v>3200</v>
      </c>
      <c r="C57" s="34" t="s">
        <v>17</v>
      </c>
      <c r="D57" s="34" t="str">
        <f t="shared" si="6"/>
        <v>2</v>
      </c>
      <c r="E57" s="34">
        <f t="shared" si="7"/>
        <v>5</v>
      </c>
      <c r="F57" s="34" t="str">
        <f t="shared" si="8"/>
        <v>04</v>
      </c>
      <c r="G57" s="34" t="str">
        <f t="shared" si="9"/>
        <v>005</v>
      </c>
      <c r="H57" s="33" t="str">
        <f t="shared" si="10"/>
        <v>E001</v>
      </c>
      <c r="I57" s="34">
        <f t="shared" si="11"/>
        <v>32701</v>
      </c>
      <c r="J57" s="34">
        <f t="shared" si="1"/>
        <v>1</v>
      </c>
      <c r="K57" s="34">
        <f t="shared" si="12"/>
        <v>1</v>
      </c>
      <c r="L57" s="34">
        <f t="shared" si="13"/>
        <v>15</v>
      </c>
      <c r="M57" s="34" t="s">
        <v>22</v>
      </c>
      <c r="N57" s="30">
        <v>2010</v>
      </c>
      <c r="O57" s="30" t="s">
        <v>55</v>
      </c>
      <c r="P57" s="30">
        <v>57</v>
      </c>
      <c r="Q57" s="30">
        <v>0</v>
      </c>
      <c r="R57" s="30">
        <v>32701</v>
      </c>
      <c r="S57" s="24">
        <f t="shared" si="3"/>
        <v>8632961.2299999986</v>
      </c>
      <c r="T57" s="24">
        <v>0</v>
      </c>
      <c r="U57" s="24">
        <v>0</v>
      </c>
      <c r="V57" s="24">
        <v>719413.43</v>
      </c>
      <c r="W57" s="24">
        <v>719413.43</v>
      </c>
      <c r="X57" s="24">
        <v>2252069.12</v>
      </c>
      <c r="Y57" s="24">
        <v>316153.21000000002</v>
      </c>
      <c r="Z57" s="24">
        <v>724603</v>
      </c>
      <c r="AA57" s="24">
        <v>1099420.8400000001</v>
      </c>
      <c r="AB57" s="24">
        <v>309431.39</v>
      </c>
      <c r="AC57" s="24">
        <v>719413.43</v>
      </c>
      <c r="AD57" s="24">
        <v>719413.43</v>
      </c>
      <c r="AE57" s="24">
        <v>1053629.95</v>
      </c>
      <c r="AF57" s="24"/>
      <c r="AG57" s="35">
        <v>8632961.2300000004</v>
      </c>
      <c r="AH57" s="24">
        <f t="shared" si="14"/>
        <v>0</v>
      </c>
    </row>
    <row r="58" spans="1:36" x14ac:dyDescent="0.2">
      <c r="A58" s="33">
        <f t="shared" si="4"/>
        <v>3000</v>
      </c>
      <c r="B58" s="33">
        <f t="shared" si="5"/>
        <v>3300</v>
      </c>
      <c r="C58" s="34" t="s">
        <v>17</v>
      </c>
      <c r="D58" s="34" t="str">
        <f t="shared" si="6"/>
        <v>2</v>
      </c>
      <c r="E58" s="34">
        <f t="shared" si="7"/>
        <v>5</v>
      </c>
      <c r="F58" s="34" t="str">
        <f t="shared" si="8"/>
        <v>04</v>
      </c>
      <c r="G58" s="34" t="str">
        <f t="shared" si="9"/>
        <v>005</v>
      </c>
      <c r="H58" s="33" t="str">
        <f t="shared" si="10"/>
        <v>E001</v>
      </c>
      <c r="I58" s="34">
        <f t="shared" si="11"/>
        <v>33301</v>
      </c>
      <c r="J58" s="34">
        <f t="shared" si="1"/>
        <v>1</v>
      </c>
      <c r="K58" s="34">
        <f t="shared" si="12"/>
        <v>1</v>
      </c>
      <c r="L58" s="34">
        <f t="shared" si="13"/>
        <v>15</v>
      </c>
      <c r="M58" s="34" t="s">
        <v>22</v>
      </c>
      <c r="N58" s="30">
        <v>2010</v>
      </c>
      <c r="O58" s="30" t="s">
        <v>55</v>
      </c>
      <c r="P58" s="30">
        <v>57</v>
      </c>
      <c r="Q58" s="30">
        <v>0</v>
      </c>
      <c r="R58" s="30">
        <v>33301</v>
      </c>
      <c r="S58" s="24">
        <f t="shared" si="3"/>
        <v>4796089.5700000012</v>
      </c>
      <c r="T58" s="24">
        <v>0</v>
      </c>
      <c r="U58" s="24">
        <v>0</v>
      </c>
      <c r="V58" s="24">
        <v>21582</v>
      </c>
      <c r="W58" s="24">
        <v>399674.13</v>
      </c>
      <c r="X58" s="24">
        <v>1177440.3899999999</v>
      </c>
      <c r="Y58" s="24">
        <v>1001062.1</v>
      </c>
      <c r="Z58" s="24">
        <v>59951</v>
      </c>
      <c r="AA58" s="24">
        <v>0</v>
      </c>
      <c r="AB58" s="24">
        <v>21582</v>
      </c>
      <c r="AC58" s="24">
        <v>740996</v>
      </c>
      <c r="AD58" s="24">
        <v>574453.68000000005</v>
      </c>
      <c r="AE58" s="24">
        <v>799348.27000000095</v>
      </c>
      <c r="AF58" s="24"/>
      <c r="AG58" s="35">
        <v>4796089.57</v>
      </c>
      <c r="AH58" s="24">
        <f t="shared" si="14"/>
        <v>0</v>
      </c>
    </row>
    <row r="59" spans="1:36" x14ac:dyDescent="0.2">
      <c r="A59" s="33">
        <f t="shared" si="4"/>
        <v>3000</v>
      </c>
      <c r="B59" s="33">
        <f t="shared" si="5"/>
        <v>3300</v>
      </c>
      <c r="C59" s="34" t="s">
        <v>17</v>
      </c>
      <c r="D59" s="34" t="str">
        <f t="shared" si="6"/>
        <v>2</v>
      </c>
      <c r="E59" s="34">
        <f t="shared" si="7"/>
        <v>5</v>
      </c>
      <c r="F59" s="34" t="str">
        <f t="shared" si="8"/>
        <v>04</v>
      </c>
      <c r="G59" s="34" t="str">
        <f t="shared" si="9"/>
        <v>005</v>
      </c>
      <c r="H59" s="33" t="str">
        <f t="shared" si="10"/>
        <v>E001</v>
      </c>
      <c r="I59" s="34">
        <f t="shared" si="11"/>
        <v>33903</v>
      </c>
      <c r="J59" s="34">
        <f t="shared" si="1"/>
        <v>1</v>
      </c>
      <c r="K59" s="34">
        <f t="shared" si="12"/>
        <v>1</v>
      </c>
      <c r="L59" s="34">
        <f t="shared" si="13"/>
        <v>15</v>
      </c>
      <c r="M59" s="34" t="s">
        <v>22</v>
      </c>
      <c r="N59" s="30">
        <v>2010</v>
      </c>
      <c r="O59" s="30" t="s">
        <v>55</v>
      </c>
      <c r="P59" s="30">
        <v>57</v>
      </c>
      <c r="Q59" s="30">
        <v>0</v>
      </c>
      <c r="R59" s="30">
        <v>33903</v>
      </c>
      <c r="S59" s="24">
        <f t="shared" si="3"/>
        <v>47035.360000000001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15678.46</v>
      </c>
      <c r="AD59" s="24">
        <v>15678.45</v>
      </c>
      <c r="AE59" s="24">
        <v>15678.45</v>
      </c>
      <c r="AF59" s="24"/>
      <c r="AG59" s="35">
        <v>47035.360000000001</v>
      </c>
      <c r="AH59" s="24">
        <f t="shared" si="14"/>
        <v>0</v>
      </c>
      <c r="AI59" s="24"/>
      <c r="AJ59" s="24"/>
    </row>
    <row r="60" spans="1:36" x14ac:dyDescent="0.2">
      <c r="A60" s="33">
        <f t="shared" si="4"/>
        <v>3000</v>
      </c>
      <c r="B60" s="33">
        <f t="shared" si="5"/>
        <v>3500</v>
      </c>
      <c r="C60" s="34" t="s">
        <v>17</v>
      </c>
      <c r="D60" s="34" t="str">
        <f t="shared" si="6"/>
        <v>2</v>
      </c>
      <c r="E60" s="34">
        <f t="shared" si="7"/>
        <v>5</v>
      </c>
      <c r="F60" s="34" t="str">
        <f t="shared" si="8"/>
        <v>04</v>
      </c>
      <c r="G60" s="34" t="str">
        <f t="shared" si="9"/>
        <v>005</v>
      </c>
      <c r="H60" s="33" t="str">
        <f t="shared" si="10"/>
        <v>E001</v>
      </c>
      <c r="I60" s="34">
        <f t="shared" si="11"/>
        <v>35301</v>
      </c>
      <c r="J60" s="34">
        <f t="shared" si="1"/>
        <v>1</v>
      </c>
      <c r="K60" s="34">
        <f t="shared" si="12"/>
        <v>1</v>
      </c>
      <c r="L60" s="34">
        <f t="shared" si="13"/>
        <v>15</v>
      </c>
      <c r="M60" s="34" t="s">
        <v>22</v>
      </c>
      <c r="N60" s="30">
        <v>2010</v>
      </c>
      <c r="O60" s="30" t="s">
        <v>55</v>
      </c>
      <c r="P60" s="30">
        <v>57</v>
      </c>
      <c r="Q60" s="30">
        <v>0</v>
      </c>
      <c r="R60" s="30">
        <v>35301</v>
      </c>
      <c r="S60" s="24">
        <f t="shared" si="3"/>
        <v>1918435.57</v>
      </c>
      <c r="T60" s="24">
        <v>0</v>
      </c>
      <c r="U60" s="24">
        <v>47921</v>
      </c>
      <c r="V60" s="24">
        <v>0</v>
      </c>
      <c r="W60" s="24">
        <v>45463</v>
      </c>
      <c r="X60" s="24">
        <v>0</v>
      </c>
      <c r="Y60" s="24">
        <v>0</v>
      </c>
      <c r="Z60" s="24">
        <v>1662671.01</v>
      </c>
      <c r="AA60" s="24">
        <v>0</v>
      </c>
      <c r="AB60" s="24">
        <v>0</v>
      </c>
      <c r="AC60" s="24">
        <v>52717</v>
      </c>
      <c r="AD60" s="24">
        <v>52717</v>
      </c>
      <c r="AE60" s="24">
        <v>56946.559999999998</v>
      </c>
      <c r="AF60" s="24"/>
      <c r="AG60" s="35">
        <v>1918435.57</v>
      </c>
      <c r="AH60" s="24">
        <f t="shared" si="14"/>
        <v>0</v>
      </c>
    </row>
    <row r="61" spans="1:36" x14ac:dyDescent="0.2">
      <c r="A61" s="33">
        <f t="shared" si="4"/>
        <v>2000</v>
      </c>
      <c r="B61" s="33">
        <f t="shared" si="5"/>
        <v>2100</v>
      </c>
      <c r="C61" s="34" t="s">
        <v>17</v>
      </c>
      <c r="D61" s="34" t="str">
        <f t="shared" si="6"/>
        <v>2</v>
      </c>
      <c r="E61" s="34">
        <f t="shared" si="7"/>
        <v>5</v>
      </c>
      <c r="F61" s="34" t="str">
        <f t="shared" si="8"/>
        <v>04</v>
      </c>
      <c r="G61" s="34" t="str">
        <f t="shared" si="9"/>
        <v>005</v>
      </c>
      <c r="H61" s="33" t="str">
        <f t="shared" si="10"/>
        <v>E001</v>
      </c>
      <c r="I61" s="34">
        <f t="shared" si="11"/>
        <v>21401</v>
      </c>
      <c r="J61" s="34">
        <f t="shared" si="1"/>
        <v>1</v>
      </c>
      <c r="K61" s="34">
        <f t="shared" si="12"/>
        <v>4</v>
      </c>
      <c r="L61" s="34">
        <f t="shared" si="13"/>
        <v>15</v>
      </c>
      <c r="M61" s="34" t="s">
        <v>22</v>
      </c>
      <c r="N61" s="32">
        <v>2010</v>
      </c>
      <c r="O61" s="32" t="s">
        <v>55</v>
      </c>
      <c r="P61" s="32">
        <v>57</v>
      </c>
      <c r="Q61" s="32">
        <v>1</v>
      </c>
      <c r="R61" s="32">
        <v>21401</v>
      </c>
      <c r="S61" s="37">
        <f t="shared" si="3"/>
        <v>16666</v>
      </c>
      <c r="T61" s="37">
        <v>0</v>
      </c>
      <c r="U61" s="37">
        <v>1566</v>
      </c>
      <c r="V61" s="37">
        <v>0</v>
      </c>
      <c r="W61" s="37">
        <v>0</v>
      </c>
      <c r="X61" s="37">
        <v>9700</v>
      </c>
      <c r="Y61" s="37">
        <v>0</v>
      </c>
      <c r="Z61" s="37">
        <v>5400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G61" s="36">
        <v>16666</v>
      </c>
      <c r="AH61" s="24">
        <f t="shared" si="14"/>
        <v>0</v>
      </c>
    </row>
    <row r="62" spans="1:36" x14ac:dyDescent="0.2">
      <c r="A62" s="33">
        <f t="shared" si="4"/>
        <v>3000</v>
      </c>
      <c r="B62" s="33">
        <f t="shared" si="5"/>
        <v>3200</v>
      </c>
      <c r="C62" s="34" t="s">
        <v>17</v>
      </c>
      <c r="D62" s="34" t="str">
        <f t="shared" si="6"/>
        <v>2</v>
      </c>
      <c r="E62" s="34">
        <f t="shared" si="7"/>
        <v>5</v>
      </c>
      <c r="F62" s="34" t="str">
        <f t="shared" si="8"/>
        <v>04</v>
      </c>
      <c r="G62" s="34" t="str">
        <f t="shared" si="9"/>
        <v>005</v>
      </c>
      <c r="H62" s="33" t="str">
        <f t="shared" si="10"/>
        <v>E001</v>
      </c>
      <c r="I62" s="34">
        <f t="shared" si="11"/>
        <v>32701</v>
      </c>
      <c r="J62" s="34">
        <f t="shared" si="1"/>
        <v>1</v>
      </c>
      <c r="K62" s="34">
        <f t="shared" si="12"/>
        <v>4</v>
      </c>
      <c r="L62" s="34">
        <f t="shared" si="13"/>
        <v>15</v>
      </c>
      <c r="M62" s="34" t="s">
        <v>22</v>
      </c>
      <c r="N62" s="32">
        <v>2010</v>
      </c>
      <c r="O62" s="32" t="s">
        <v>55</v>
      </c>
      <c r="P62" s="32">
        <v>57</v>
      </c>
      <c r="Q62" s="32">
        <v>1</v>
      </c>
      <c r="R62" s="32">
        <v>32701</v>
      </c>
      <c r="S62" s="37">
        <f t="shared" si="3"/>
        <v>28108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28108</v>
      </c>
      <c r="AC62" s="37">
        <v>0</v>
      </c>
      <c r="AD62" s="37">
        <v>0</v>
      </c>
      <c r="AE62" s="37">
        <v>0</v>
      </c>
      <c r="AG62" s="36">
        <v>28108</v>
      </c>
      <c r="AH62" s="24">
        <f t="shared" si="14"/>
        <v>0</v>
      </c>
    </row>
    <row r="63" spans="1:36" x14ac:dyDescent="0.2">
      <c r="A63" s="33">
        <f t="shared" si="4"/>
        <v>2000</v>
      </c>
      <c r="B63" s="33">
        <f t="shared" si="5"/>
        <v>2100</v>
      </c>
      <c r="C63" s="34" t="s">
        <v>17</v>
      </c>
      <c r="D63" s="34" t="str">
        <f t="shared" si="6"/>
        <v>2</v>
      </c>
      <c r="E63" s="34">
        <f t="shared" si="7"/>
        <v>5</v>
      </c>
      <c r="F63" s="34" t="str">
        <f t="shared" si="8"/>
        <v>04</v>
      </c>
      <c r="G63" s="34" t="str">
        <f t="shared" si="9"/>
        <v>005</v>
      </c>
      <c r="H63" s="33" t="str">
        <f t="shared" si="10"/>
        <v>E001</v>
      </c>
      <c r="I63" s="34">
        <f t="shared" si="11"/>
        <v>21101</v>
      </c>
      <c r="J63" s="34">
        <f t="shared" si="1"/>
        <v>1</v>
      </c>
      <c r="K63" s="34">
        <f t="shared" si="12"/>
        <v>1</v>
      </c>
      <c r="L63" s="34">
        <f t="shared" si="13"/>
        <v>15</v>
      </c>
      <c r="M63" s="34" t="s">
        <v>22</v>
      </c>
      <c r="N63" s="30">
        <v>2020</v>
      </c>
      <c r="O63" s="30" t="s">
        <v>55</v>
      </c>
      <c r="P63" s="30">
        <v>57</v>
      </c>
      <c r="Q63" s="30">
        <v>0</v>
      </c>
      <c r="R63" s="30">
        <v>21101</v>
      </c>
      <c r="S63" s="24">
        <f t="shared" si="3"/>
        <v>17265.919999999998</v>
      </c>
      <c r="T63" s="24">
        <v>0</v>
      </c>
      <c r="U63" s="24">
        <v>1438.8</v>
      </c>
      <c r="V63" s="24">
        <v>1438.8</v>
      </c>
      <c r="W63" s="24">
        <v>1438.8</v>
      </c>
      <c r="X63" s="24">
        <v>1438.8</v>
      </c>
      <c r="Y63" s="24">
        <v>0</v>
      </c>
      <c r="Z63" s="24">
        <v>0</v>
      </c>
      <c r="AA63" s="24">
        <v>4316.3999999999996</v>
      </c>
      <c r="AB63" s="24">
        <v>1438.8</v>
      </c>
      <c r="AC63" s="24">
        <v>1438.8</v>
      </c>
      <c r="AD63" s="24">
        <v>1438.8</v>
      </c>
      <c r="AE63" s="24">
        <v>2877.9200000000019</v>
      </c>
      <c r="AF63" s="24"/>
      <c r="AG63" s="35">
        <v>17265.919999999998</v>
      </c>
      <c r="AH63" s="24">
        <f t="shared" si="14"/>
        <v>0</v>
      </c>
      <c r="AI63" s="24"/>
    </row>
    <row r="64" spans="1:36" x14ac:dyDescent="0.2">
      <c r="A64" s="33">
        <f t="shared" si="4"/>
        <v>2000</v>
      </c>
      <c r="B64" s="33">
        <f t="shared" si="5"/>
        <v>2100</v>
      </c>
      <c r="C64" s="34" t="s">
        <v>17</v>
      </c>
      <c r="D64" s="34" t="str">
        <f t="shared" si="6"/>
        <v>2</v>
      </c>
      <c r="E64" s="34">
        <f t="shared" si="7"/>
        <v>5</v>
      </c>
      <c r="F64" s="34" t="str">
        <f t="shared" si="8"/>
        <v>04</v>
      </c>
      <c r="G64" s="34" t="str">
        <f t="shared" si="9"/>
        <v>005</v>
      </c>
      <c r="H64" s="33" t="str">
        <f t="shared" si="10"/>
        <v>E001</v>
      </c>
      <c r="I64" s="34">
        <f t="shared" si="11"/>
        <v>21401</v>
      </c>
      <c r="J64" s="34">
        <f t="shared" si="1"/>
        <v>1</v>
      </c>
      <c r="K64" s="34">
        <f t="shared" si="12"/>
        <v>1</v>
      </c>
      <c r="L64" s="34">
        <f t="shared" si="13"/>
        <v>15</v>
      </c>
      <c r="M64" s="34" t="s">
        <v>22</v>
      </c>
      <c r="N64" s="30">
        <v>2020</v>
      </c>
      <c r="O64" s="30" t="s">
        <v>55</v>
      </c>
      <c r="P64" s="30">
        <v>57</v>
      </c>
      <c r="Q64" s="30">
        <v>0</v>
      </c>
      <c r="R64" s="30">
        <v>21401</v>
      </c>
      <c r="S64" s="24">
        <f t="shared" si="3"/>
        <v>23021.23</v>
      </c>
      <c r="T64" s="24">
        <v>0</v>
      </c>
      <c r="U64" s="24">
        <v>1918.43</v>
      </c>
      <c r="V64" s="24">
        <v>1918.43</v>
      </c>
      <c r="W64" s="24">
        <v>1918.43</v>
      </c>
      <c r="X64" s="24">
        <v>1918.43</v>
      </c>
      <c r="Y64" s="24">
        <v>1918.43</v>
      </c>
      <c r="Z64" s="24">
        <v>0</v>
      </c>
      <c r="AA64" s="24">
        <v>1918.43</v>
      </c>
      <c r="AB64" s="24">
        <v>1918.43</v>
      </c>
      <c r="AC64" s="24">
        <v>1918.43</v>
      </c>
      <c r="AD64" s="24">
        <v>1918.43</v>
      </c>
      <c r="AE64" s="24">
        <v>5755.36</v>
      </c>
      <c r="AF64" s="24"/>
      <c r="AG64" s="35">
        <v>23021.23</v>
      </c>
      <c r="AH64" s="24">
        <f t="shared" si="14"/>
        <v>0</v>
      </c>
    </row>
    <row r="65" spans="1:36" x14ac:dyDescent="0.2">
      <c r="A65" s="33">
        <f t="shared" si="4"/>
        <v>2000</v>
      </c>
      <c r="B65" s="33">
        <f t="shared" si="5"/>
        <v>2200</v>
      </c>
      <c r="C65" s="34" t="s">
        <v>17</v>
      </c>
      <c r="D65" s="34" t="str">
        <f t="shared" si="6"/>
        <v>2</v>
      </c>
      <c r="E65" s="34">
        <f t="shared" si="7"/>
        <v>5</v>
      </c>
      <c r="F65" s="34" t="str">
        <f t="shared" si="8"/>
        <v>04</v>
      </c>
      <c r="G65" s="34" t="str">
        <f t="shared" si="9"/>
        <v>005</v>
      </c>
      <c r="H65" s="33" t="str">
        <f t="shared" si="10"/>
        <v>E001</v>
      </c>
      <c r="I65" s="34">
        <f t="shared" si="11"/>
        <v>22104</v>
      </c>
      <c r="J65" s="34">
        <f t="shared" si="1"/>
        <v>1</v>
      </c>
      <c r="K65" s="34">
        <f t="shared" si="12"/>
        <v>1</v>
      </c>
      <c r="L65" s="34">
        <f t="shared" si="13"/>
        <v>15</v>
      </c>
      <c r="M65" s="34" t="s">
        <v>22</v>
      </c>
      <c r="N65" s="30">
        <v>2020</v>
      </c>
      <c r="O65" s="30" t="s">
        <v>55</v>
      </c>
      <c r="P65" s="30">
        <v>57</v>
      </c>
      <c r="Q65" s="30">
        <v>0</v>
      </c>
      <c r="R65" s="30">
        <v>22104</v>
      </c>
      <c r="S65" s="24">
        <f t="shared" si="3"/>
        <v>19188.2</v>
      </c>
      <c r="T65" s="24">
        <v>1599</v>
      </c>
      <c r="U65" s="24">
        <v>0</v>
      </c>
      <c r="V65" s="24">
        <v>1599</v>
      </c>
      <c r="W65" s="24">
        <v>1599</v>
      </c>
      <c r="X65" s="24">
        <v>1599</v>
      </c>
      <c r="Y65" s="24">
        <v>1599</v>
      </c>
      <c r="Z65" s="24">
        <v>1599</v>
      </c>
      <c r="AA65" s="24">
        <v>1599</v>
      </c>
      <c r="AB65" s="24">
        <v>1599</v>
      </c>
      <c r="AC65" s="24">
        <v>1599</v>
      </c>
      <c r="AD65" s="24">
        <v>1599</v>
      </c>
      <c r="AE65" s="24">
        <v>3198.2000000000007</v>
      </c>
      <c r="AF65" s="24"/>
      <c r="AG65" s="35">
        <v>19188.2</v>
      </c>
      <c r="AH65" s="24">
        <f t="shared" si="14"/>
        <v>0</v>
      </c>
    </row>
    <row r="66" spans="1:36" x14ac:dyDescent="0.2">
      <c r="A66" s="33">
        <f t="shared" si="4"/>
        <v>2000</v>
      </c>
      <c r="B66" s="33">
        <f t="shared" si="5"/>
        <v>2400</v>
      </c>
      <c r="C66" s="34" t="s">
        <v>17</v>
      </c>
      <c r="D66" s="34" t="str">
        <f t="shared" si="6"/>
        <v>2</v>
      </c>
      <c r="E66" s="34">
        <f t="shared" si="7"/>
        <v>5</v>
      </c>
      <c r="F66" s="34" t="str">
        <f t="shared" si="8"/>
        <v>04</v>
      </c>
      <c r="G66" s="34" t="str">
        <f t="shared" si="9"/>
        <v>005</v>
      </c>
      <c r="H66" s="33" t="str">
        <f t="shared" si="10"/>
        <v>E001</v>
      </c>
      <c r="I66" s="34">
        <f t="shared" si="11"/>
        <v>24801</v>
      </c>
      <c r="J66" s="34">
        <f t="shared" si="1"/>
        <v>1</v>
      </c>
      <c r="K66" s="34">
        <f t="shared" si="12"/>
        <v>1</v>
      </c>
      <c r="L66" s="34">
        <f t="shared" si="13"/>
        <v>15</v>
      </c>
      <c r="M66" s="34" t="s">
        <v>22</v>
      </c>
      <c r="N66" s="30">
        <v>2020</v>
      </c>
      <c r="O66" s="30" t="s">
        <v>55</v>
      </c>
      <c r="P66" s="30">
        <v>57</v>
      </c>
      <c r="Q66" s="30">
        <v>0</v>
      </c>
      <c r="R66" s="30">
        <v>24801</v>
      </c>
      <c r="S66" s="24">
        <f t="shared" si="3"/>
        <v>7677.58</v>
      </c>
      <c r="T66" s="24">
        <v>0</v>
      </c>
      <c r="U66" s="24">
        <v>639.79</v>
      </c>
      <c r="V66" s="24">
        <v>639.79</v>
      </c>
      <c r="W66" s="24">
        <v>639.79</v>
      </c>
      <c r="X66" s="24">
        <v>639.79</v>
      </c>
      <c r="Y66" s="24">
        <v>639.79</v>
      </c>
      <c r="Z66" s="24">
        <v>639.79</v>
      </c>
      <c r="AA66" s="24">
        <v>639.79</v>
      </c>
      <c r="AB66" s="24">
        <v>639.79</v>
      </c>
      <c r="AC66" s="24">
        <v>639.79</v>
      </c>
      <c r="AD66" s="24">
        <v>639.79</v>
      </c>
      <c r="AE66" s="24">
        <v>1279.6800000000003</v>
      </c>
      <c r="AF66" s="24"/>
      <c r="AG66" s="35">
        <v>7677.58</v>
      </c>
      <c r="AH66" s="24">
        <f t="shared" si="14"/>
        <v>0</v>
      </c>
    </row>
    <row r="67" spans="1:36" x14ac:dyDescent="0.2">
      <c r="A67" s="33">
        <f t="shared" si="4"/>
        <v>2000</v>
      </c>
      <c r="B67" s="33">
        <f t="shared" si="5"/>
        <v>2600</v>
      </c>
      <c r="C67" s="34" t="s">
        <v>17</v>
      </c>
      <c r="D67" s="34" t="str">
        <f t="shared" si="6"/>
        <v>2</v>
      </c>
      <c r="E67" s="34">
        <f t="shared" si="7"/>
        <v>5</v>
      </c>
      <c r="F67" s="34" t="str">
        <f t="shared" si="8"/>
        <v>04</v>
      </c>
      <c r="G67" s="34" t="str">
        <f t="shared" si="9"/>
        <v>005</v>
      </c>
      <c r="H67" s="33" t="str">
        <f t="shared" si="10"/>
        <v>E001</v>
      </c>
      <c r="I67" s="34">
        <f t="shared" si="11"/>
        <v>26102</v>
      </c>
      <c r="J67" s="34">
        <f t="shared" ref="J67:J130" si="15">IF($A67&lt;=4000,1,IF($A67=5000,2,IF($A67=6000,3,"")))</f>
        <v>1</v>
      </c>
      <c r="K67" s="34">
        <f t="shared" si="12"/>
        <v>1</v>
      </c>
      <c r="L67" s="34">
        <f t="shared" si="13"/>
        <v>15</v>
      </c>
      <c r="M67" s="34" t="s">
        <v>22</v>
      </c>
      <c r="N67" s="30">
        <v>2020</v>
      </c>
      <c r="O67" s="30" t="s">
        <v>55</v>
      </c>
      <c r="P67" s="30">
        <v>57</v>
      </c>
      <c r="Q67" s="30">
        <v>0</v>
      </c>
      <c r="R67" s="30">
        <v>26102</v>
      </c>
      <c r="S67" s="24">
        <f t="shared" ref="S67:S130" si="16">SUM(T67:AE67)</f>
        <v>44120.19</v>
      </c>
      <c r="T67" s="24">
        <v>0</v>
      </c>
      <c r="U67" s="24">
        <v>3676.68</v>
      </c>
      <c r="V67" s="24">
        <v>3676.68</v>
      </c>
      <c r="W67" s="24">
        <v>3676.68</v>
      </c>
      <c r="X67" s="24">
        <v>3676.68</v>
      </c>
      <c r="Y67" s="24">
        <v>3676.68</v>
      </c>
      <c r="Z67" s="24">
        <v>0</v>
      </c>
      <c r="AA67" s="24">
        <v>0</v>
      </c>
      <c r="AB67" s="24">
        <v>3676.68</v>
      </c>
      <c r="AC67" s="24">
        <v>11030.04</v>
      </c>
      <c r="AD67" s="24">
        <v>3676.68</v>
      </c>
      <c r="AE67" s="24">
        <v>7353.3900000000067</v>
      </c>
      <c r="AF67" s="24"/>
      <c r="AG67" s="35">
        <v>44120.19</v>
      </c>
      <c r="AH67" s="24">
        <f t="shared" si="14"/>
        <v>0</v>
      </c>
    </row>
    <row r="68" spans="1:36" x14ac:dyDescent="0.2">
      <c r="A68" s="33">
        <f t="shared" ref="A68:A131" si="17">LEFT(B68,1)*1000</f>
        <v>2000</v>
      </c>
      <c r="B68" s="33">
        <f t="shared" ref="B68:B131" si="18">LEFT(R68,2)*100</f>
        <v>2900</v>
      </c>
      <c r="C68" s="34" t="s">
        <v>17</v>
      </c>
      <c r="D68" s="34" t="str">
        <f t="shared" ref="D68:D131" si="19">IF($H68="O001",1,"2")</f>
        <v>2</v>
      </c>
      <c r="E68" s="34">
        <f t="shared" ref="E68:E131" si="20">IF($H68="O001",3,5)</f>
        <v>5</v>
      </c>
      <c r="F68" s="34" t="str">
        <f t="shared" ref="F68:F131" si="21">IF($H68="E001","04",IF($H68="M001","04",IF($H68="O001","04","")))</f>
        <v>04</v>
      </c>
      <c r="G68" s="34" t="str">
        <f t="shared" ref="G68:G131" si="22">IF($H68="E001","005",IF($H68="M001","002",IF($H68="O001","001","")))</f>
        <v>005</v>
      </c>
      <c r="H68" s="33" t="str">
        <f t="shared" ref="H68:H131" si="23">LEFT($O68,2)&amp;"01"</f>
        <v>E001</v>
      </c>
      <c r="I68" s="34">
        <f t="shared" ref="I68:I131" si="24">R68</f>
        <v>29201</v>
      </c>
      <c r="J68" s="34">
        <f t="shared" si="15"/>
        <v>1</v>
      </c>
      <c r="K68" s="34">
        <f t="shared" ref="K68:K131" si="25">IF($Q68=1,4,IF($Q68=4,4,1))</f>
        <v>1</v>
      </c>
      <c r="L68" s="34">
        <f t="shared" ref="L68:L131" si="26">IF(N68=40010,27,IF(N68=40020,24,IF(N68=40030,30,IF(N68=40040,21,IF(N68=40050,30,IF(N68=40060,4,15))))))</f>
        <v>15</v>
      </c>
      <c r="M68" s="34" t="s">
        <v>22</v>
      </c>
      <c r="N68" s="30">
        <v>2020</v>
      </c>
      <c r="O68" s="30" t="s">
        <v>55</v>
      </c>
      <c r="P68" s="30">
        <v>57</v>
      </c>
      <c r="Q68" s="30">
        <v>0</v>
      </c>
      <c r="R68" s="30">
        <v>29201</v>
      </c>
      <c r="S68" s="24">
        <f t="shared" si="16"/>
        <v>2764.55</v>
      </c>
      <c r="T68" s="24">
        <v>2764.55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/>
      <c r="AG68" s="35">
        <v>2764.55</v>
      </c>
      <c r="AH68" s="24">
        <f t="shared" ref="AH68:AH131" si="27">S68-AG68</f>
        <v>0</v>
      </c>
    </row>
    <row r="69" spans="1:36" x14ac:dyDescent="0.2">
      <c r="A69" s="33">
        <f t="shared" si="17"/>
        <v>3000</v>
      </c>
      <c r="B69" s="33">
        <f t="shared" si="18"/>
        <v>3100</v>
      </c>
      <c r="C69" s="34" t="s">
        <v>17</v>
      </c>
      <c r="D69" s="34" t="str">
        <f t="shared" si="19"/>
        <v>2</v>
      </c>
      <c r="E69" s="34">
        <f t="shared" si="20"/>
        <v>5</v>
      </c>
      <c r="F69" s="34" t="str">
        <f t="shared" si="21"/>
        <v>04</v>
      </c>
      <c r="G69" s="34" t="str">
        <f t="shared" si="22"/>
        <v>005</v>
      </c>
      <c r="H69" s="33" t="str">
        <f t="shared" si="23"/>
        <v>E001</v>
      </c>
      <c r="I69" s="34">
        <f t="shared" si="24"/>
        <v>31801</v>
      </c>
      <c r="J69" s="34">
        <f t="shared" si="15"/>
        <v>1</v>
      </c>
      <c r="K69" s="34">
        <f t="shared" si="25"/>
        <v>1</v>
      </c>
      <c r="L69" s="34">
        <f t="shared" si="26"/>
        <v>15</v>
      </c>
      <c r="M69" s="34" t="s">
        <v>22</v>
      </c>
      <c r="N69" s="30">
        <v>2020</v>
      </c>
      <c r="O69" s="30" t="s">
        <v>55</v>
      </c>
      <c r="P69" s="30">
        <v>57</v>
      </c>
      <c r="Q69" s="30">
        <v>0</v>
      </c>
      <c r="R69" s="30">
        <v>31801</v>
      </c>
      <c r="S69" s="24">
        <f t="shared" si="16"/>
        <v>9588.34</v>
      </c>
      <c r="T69" s="24">
        <v>0</v>
      </c>
      <c r="U69" s="24">
        <v>500</v>
      </c>
      <c r="V69" s="24">
        <v>1098</v>
      </c>
      <c r="W69" s="24">
        <v>799</v>
      </c>
      <c r="X69" s="24">
        <v>799</v>
      </c>
      <c r="Y69" s="24">
        <v>799</v>
      </c>
      <c r="Z69" s="24">
        <v>799</v>
      </c>
      <c r="AA69" s="24">
        <v>799</v>
      </c>
      <c r="AB69" s="24">
        <v>799</v>
      </c>
      <c r="AC69" s="24">
        <v>799</v>
      </c>
      <c r="AD69" s="24">
        <v>799</v>
      </c>
      <c r="AE69" s="24">
        <v>1598.3400000000001</v>
      </c>
      <c r="AF69" s="24"/>
      <c r="AG69" s="35">
        <v>9588.34</v>
      </c>
      <c r="AH69" s="24">
        <f t="shared" si="27"/>
        <v>0</v>
      </c>
    </row>
    <row r="70" spans="1:36" x14ac:dyDescent="0.2">
      <c r="A70" s="33">
        <f t="shared" si="17"/>
        <v>3000</v>
      </c>
      <c r="B70" s="33">
        <f t="shared" si="18"/>
        <v>3300</v>
      </c>
      <c r="C70" s="34" t="s">
        <v>17</v>
      </c>
      <c r="D70" s="34" t="str">
        <f t="shared" si="19"/>
        <v>2</v>
      </c>
      <c r="E70" s="34">
        <f t="shared" si="20"/>
        <v>5</v>
      </c>
      <c r="F70" s="34" t="str">
        <f t="shared" si="21"/>
        <v>04</v>
      </c>
      <c r="G70" s="34" t="str">
        <f t="shared" si="22"/>
        <v>005</v>
      </c>
      <c r="H70" s="33" t="str">
        <f t="shared" si="23"/>
        <v>E001</v>
      </c>
      <c r="I70" s="34">
        <f t="shared" si="24"/>
        <v>33903</v>
      </c>
      <c r="J70" s="34">
        <f t="shared" si="15"/>
        <v>1</v>
      </c>
      <c r="K70" s="34">
        <f t="shared" si="25"/>
        <v>1</v>
      </c>
      <c r="L70" s="34">
        <f t="shared" si="26"/>
        <v>15</v>
      </c>
      <c r="M70" s="34" t="s">
        <v>22</v>
      </c>
      <c r="N70" s="30">
        <v>2020</v>
      </c>
      <c r="O70" s="30" t="s">
        <v>55</v>
      </c>
      <c r="P70" s="30">
        <v>57</v>
      </c>
      <c r="Q70" s="30">
        <v>0</v>
      </c>
      <c r="R70" s="30">
        <v>33903</v>
      </c>
      <c r="S70" s="24">
        <f t="shared" si="16"/>
        <v>815331.39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271777.13</v>
      </c>
      <c r="AD70" s="24">
        <v>271777.13</v>
      </c>
      <c r="AE70" s="24">
        <v>271777.13</v>
      </c>
      <c r="AF70" s="24"/>
      <c r="AG70" s="35">
        <v>815331.39</v>
      </c>
      <c r="AH70" s="24">
        <f t="shared" si="27"/>
        <v>0</v>
      </c>
      <c r="AI70" s="24"/>
      <c r="AJ70" s="24"/>
    </row>
    <row r="71" spans="1:36" x14ac:dyDescent="0.2">
      <c r="A71" s="33">
        <f t="shared" si="17"/>
        <v>3000</v>
      </c>
      <c r="B71" s="33">
        <f t="shared" si="18"/>
        <v>3700</v>
      </c>
      <c r="C71" s="34" t="s">
        <v>17</v>
      </c>
      <c r="D71" s="34" t="str">
        <f t="shared" si="19"/>
        <v>2</v>
      </c>
      <c r="E71" s="34">
        <f t="shared" si="20"/>
        <v>5</v>
      </c>
      <c r="F71" s="34" t="str">
        <f t="shared" si="21"/>
        <v>04</v>
      </c>
      <c r="G71" s="34" t="str">
        <f t="shared" si="22"/>
        <v>005</v>
      </c>
      <c r="H71" s="33" t="str">
        <f t="shared" si="23"/>
        <v>E001</v>
      </c>
      <c r="I71" s="34">
        <f t="shared" si="24"/>
        <v>37101</v>
      </c>
      <c r="J71" s="34">
        <f t="shared" si="15"/>
        <v>1</v>
      </c>
      <c r="K71" s="34">
        <f t="shared" si="25"/>
        <v>1</v>
      </c>
      <c r="L71" s="34">
        <f t="shared" si="26"/>
        <v>15</v>
      </c>
      <c r="M71" s="34" t="s">
        <v>22</v>
      </c>
      <c r="N71" s="30">
        <v>2020</v>
      </c>
      <c r="O71" s="30" t="s">
        <v>55</v>
      </c>
      <c r="P71" s="30">
        <v>57</v>
      </c>
      <c r="Q71" s="30">
        <v>0</v>
      </c>
      <c r="R71" s="30">
        <v>37101</v>
      </c>
      <c r="S71" s="24">
        <f t="shared" si="16"/>
        <v>47964.73</v>
      </c>
      <c r="T71" s="24">
        <v>0</v>
      </c>
      <c r="U71" s="24">
        <v>3997</v>
      </c>
      <c r="V71" s="24">
        <v>3997</v>
      </c>
      <c r="W71" s="24">
        <v>3997</v>
      </c>
      <c r="X71" s="24">
        <v>3997</v>
      </c>
      <c r="Y71" s="24">
        <v>3997</v>
      </c>
      <c r="Z71" s="24">
        <v>3997</v>
      </c>
      <c r="AA71" s="24">
        <v>3997</v>
      </c>
      <c r="AB71" s="24">
        <v>3997</v>
      </c>
      <c r="AC71" s="24">
        <v>3997</v>
      </c>
      <c r="AD71" s="24">
        <v>3997</v>
      </c>
      <c r="AE71" s="24">
        <v>7994.7300000000032</v>
      </c>
      <c r="AF71" s="24"/>
      <c r="AG71" s="35">
        <v>47964.73</v>
      </c>
      <c r="AH71" s="24">
        <f t="shared" si="27"/>
        <v>0</v>
      </c>
    </row>
    <row r="72" spans="1:36" x14ac:dyDescent="0.2">
      <c r="A72" s="33">
        <f t="shared" si="17"/>
        <v>3000</v>
      </c>
      <c r="B72" s="33">
        <f t="shared" si="18"/>
        <v>3700</v>
      </c>
      <c r="C72" s="34" t="s">
        <v>17</v>
      </c>
      <c r="D72" s="34" t="str">
        <f t="shared" si="19"/>
        <v>2</v>
      </c>
      <c r="E72" s="34">
        <f t="shared" si="20"/>
        <v>5</v>
      </c>
      <c r="F72" s="34" t="str">
        <f t="shared" si="21"/>
        <v>04</v>
      </c>
      <c r="G72" s="34" t="str">
        <f t="shared" si="22"/>
        <v>005</v>
      </c>
      <c r="H72" s="33" t="str">
        <f t="shared" si="23"/>
        <v>E001</v>
      </c>
      <c r="I72" s="34">
        <f t="shared" si="24"/>
        <v>37104</v>
      </c>
      <c r="J72" s="34">
        <f t="shared" si="15"/>
        <v>1</v>
      </c>
      <c r="K72" s="34">
        <f t="shared" si="25"/>
        <v>1</v>
      </c>
      <c r="L72" s="34">
        <f t="shared" si="26"/>
        <v>15</v>
      </c>
      <c r="M72" s="34" t="s">
        <v>22</v>
      </c>
      <c r="N72" s="30">
        <v>2020</v>
      </c>
      <c r="O72" s="30" t="s">
        <v>55</v>
      </c>
      <c r="P72" s="30">
        <v>57</v>
      </c>
      <c r="Q72" s="30">
        <v>0</v>
      </c>
      <c r="R72" s="30">
        <v>37104</v>
      </c>
      <c r="S72" s="24">
        <f t="shared" si="16"/>
        <v>33576.46</v>
      </c>
      <c r="T72" s="24">
        <v>0</v>
      </c>
      <c r="U72" s="24">
        <v>2798</v>
      </c>
      <c r="V72" s="24">
        <v>2798</v>
      </c>
      <c r="W72" s="24">
        <v>2798</v>
      </c>
      <c r="X72" s="24">
        <v>2798</v>
      </c>
      <c r="Y72" s="24">
        <v>2798</v>
      </c>
      <c r="Z72" s="24">
        <v>2798</v>
      </c>
      <c r="AA72" s="24">
        <v>2798</v>
      </c>
      <c r="AB72" s="24">
        <v>2798</v>
      </c>
      <c r="AC72" s="24">
        <v>2798</v>
      </c>
      <c r="AD72" s="24">
        <v>2798</v>
      </c>
      <c r="AE72" s="24">
        <v>5596.4599999999991</v>
      </c>
      <c r="AF72" s="24"/>
      <c r="AG72" s="35">
        <v>33576.46</v>
      </c>
      <c r="AH72" s="24">
        <f t="shared" si="27"/>
        <v>0</v>
      </c>
    </row>
    <row r="73" spans="1:36" x14ac:dyDescent="0.2">
      <c r="A73" s="33">
        <f t="shared" si="17"/>
        <v>3000</v>
      </c>
      <c r="B73" s="33">
        <f t="shared" si="18"/>
        <v>3700</v>
      </c>
      <c r="C73" s="34" t="s">
        <v>17</v>
      </c>
      <c r="D73" s="34" t="str">
        <f t="shared" si="19"/>
        <v>2</v>
      </c>
      <c r="E73" s="34">
        <f t="shared" si="20"/>
        <v>5</v>
      </c>
      <c r="F73" s="34" t="str">
        <f t="shared" si="21"/>
        <v>04</v>
      </c>
      <c r="G73" s="34" t="str">
        <f t="shared" si="22"/>
        <v>005</v>
      </c>
      <c r="H73" s="33" t="str">
        <f t="shared" si="23"/>
        <v>E001</v>
      </c>
      <c r="I73" s="34">
        <f t="shared" si="24"/>
        <v>37204</v>
      </c>
      <c r="J73" s="34">
        <f t="shared" si="15"/>
        <v>1</v>
      </c>
      <c r="K73" s="34">
        <f t="shared" si="25"/>
        <v>1</v>
      </c>
      <c r="L73" s="34">
        <f t="shared" si="26"/>
        <v>15</v>
      </c>
      <c r="M73" s="34" t="s">
        <v>22</v>
      </c>
      <c r="N73" s="30">
        <v>2020</v>
      </c>
      <c r="O73" s="30" t="s">
        <v>55</v>
      </c>
      <c r="P73" s="30">
        <v>57</v>
      </c>
      <c r="Q73" s="30">
        <v>0</v>
      </c>
      <c r="R73" s="30">
        <v>37204</v>
      </c>
      <c r="S73" s="24">
        <f t="shared" si="16"/>
        <v>34531.839999999997</v>
      </c>
      <c r="T73" s="24">
        <v>0</v>
      </c>
      <c r="U73" s="24">
        <v>2877.65</v>
      </c>
      <c r="V73" s="24">
        <v>2877.65</v>
      </c>
      <c r="W73" s="24">
        <v>2877.65</v>
      </c>
      <c r="X73" s="24">
        <v>2877.65</v>
      </c>
      <c r="Y73" s="24">
        <v>2877.65</v>
      </c>
      <c r="Z73" s="24">
        <v>2877.65</v>
      </c>
      <c r="AA73" s="24">
        <v>2877.65</v>
      </c>
      <c r="AB73" s="24">
        <v>2877.65</v>
      </c>
      <c r="AC73" s="24">
        <v>2877.65</v>
      </c>
      <c r="AD73" s="24">
        <v>2877.65</v>
      </c>
      <c r="AE73" s="24">
        <v>5755.3399999999892</v>
      </c>
      <c r="AF73" s="24"/>
      <c r="AG73" s="35">
        <v>34531.839999999997</v>
      </c>
      <c r="AH73" s="24">
        <f t="shared" si="27"/>
        <v>0</v>
      </c>
    </row>
    <row r="74" spans="1:36" x14ac:dyDescent="0.2">
      <c r="A74" s="33">
        <f t="shared" si="17"/>
        <v>3000</v>
      </c>
      <c r="B74" s="33">
        <f t="shared" si="18"/>
        <v>3700</v>
      </c>
      <c r="C74" s="34" t="s">
        <v>17</v>
      </c>
      <c r="D74" s="34" t="str">
        <f t="shared" si="19"/>
        <v>2</v>
      </c>
      <c r="E74" s="34">
        <f t="shared" si="20"/>
        <v>5</v>
      </c>
      <c r="F74" s="34" t="str">
        <f t="shared" si="21"/>
        <v>04</v>
      </c>
      <c r="G74" s="34" t="str">
        <f t="shared" si="22"/>
        <v>005</v>
      </c>
      <c r="H74" s="33" t="str">
        <f t="shared" si="23"/>
        <v>E001</v>
      </c>
      <c r="I74" s="34">
        <f t="shared" si="24"/>
        <v>37501</v>
      </c>
      <c r="J74" s="34">
        <f t="shared" si="15"/>
        <v>1</v>
      </c>
      <c r="K74" s="34">
        <f t="shared" si="25"/>
        <v>1</v>
      </c>
      <c r="L74" s="34">
        <f t="shared" si="26"/>
        <v>15</v>
      </c>
      <c r="M74" s="34" t="s">
        <v>22</v>
      </c>
      <c r="N74" s="30">
        <v>2020</v>
      </c>
      <c r="O74" s="30" t="s">
        <v>55</v>
      </c>
      <c r="P74" s="30">
        <v>57</v>
      </c>
      <c r="Q74" s="30">
        <v>0</v>
      </c>
      <c r="R74" s="30">
        <v>37501</v>
      </c>
      <c r="S74" s="24">
        <f t="shared" si="16"/>
        <v>28776.54</v>
      </c>
      <c r="T74" s="24">
        <v>0</v>
      </c>
      <c r="U74" s="24">
        <v>2398</v>
      </c>
      <c r="V74" s="24">
        <v>2398</v>
      </c>
      <c r="W74" s="24">
        <v>2398</v>
      </c>
      <c r="X74" s="24">
        <v>2398</v>
      </c>
      <c r="Y74" s="24">
        <v>2398</v>
      </c>
      <c r="Z74" s="24">
        <v>2398</v>
      </c>
      <c r="AA74" s="24">
        <v>2398</v>
      </c>
      <c r="AB74" s="24">
        <v>2398</v>
      </c>
      <c r="AC74" s="24">
        <v>2398</v>
      </c>
      <c r="AD74" s="24">
        <v>2398</v>
      </c>
      <c r="AE74" s="24">
        <v>4796.5400000000009</v>
      </c>
      <c r="AF74" s="24"/>
      <c r="AG74" s="35">
        <v>28776.54</v>
      </c>
      <c r="AH74" s="24">
        <f t="shared" si="27"/>
        <v>0</v>
      </c>
    </row>
    <row r="75" spans="1:36" x14ac:dyDescent="0.2">
      <c r="A75" s="33">
        <f t="shared" si="17"/>
        <v>3000</v>
      </c>
      <c r="B75" s="33">
        <f t="shared" si="18"/>
        <v>3700</v>
      </c>
      <c r="C75" s="34" t="s">
        <v>17</v>
      </c>
      <c r="D75" s="34" t="str">
        <f t="shared" si="19"/>
        <v>2</v>
      </c>
      <c r="E75" s="34">
        <f t="shared" si="20"/>
        <v>5</v>
      </c>
      <c r="F75" s="34" t="str">
        <f t="shared" si="21"/>
        <v>04</v>
      </c>
      <c r="G75" s="34" t="str">
        <f t="shared" si="22"/>
        <v>005</v>
      </c>
      <c r="H75" s="33" t="str">
        <f t="shared" si="23"/>
        <v>E001</v>
      </c>
      <c r="I75" s="34">
        <f t="shared" si="24"/>
        <v>37504</v>
      </c>
      <c r="J75" s="34">
        <f t="shared" si="15"/>
        <v>1</v>
      </c>
      <c r="K75" s="34">
        <f t="shared" si="25"/>
        <v>1</v>
      </c>
      <c r="L75" s="34">
        <f t="shared" si="26"/>
        <v>15</v>
      </c>
      <c r="M75" s="34" t="s">
        <v>22</v>
      </c>
      <c r="N75" s="30">
        <v>2020</v>
      </c>
      <c r="O75" s="30" t="s">
        <v>55</v>
      </c>
      <c r="P75" s="30">
        <v>57</v>
      </c>
      <c r="Q75" s="30">
        <v>0</v>
      </c>
      <c r="R75" s="30">
        <v>37504</v>
      </c>
      <c r="S75" s="24">
        <f t="shared" si="16"/>
        <v>38364.879999999997</v>
      </c>
      <c r="T75" s="24">
        <v>0</v>
      </c>
      <c r="U75" s="24">
        <v>3197</v>
      </c>
      <c r="V75" s="24">
        <v>3197</v>
      </c>
      <c r="W75" s="24">
        <v>3197</v>
      </c>
      <c r="X75" s="24">
        <v>3197</v>
      </c>
      <c r="Y75" s="24">
        <v>3197</v>
      </c>
      <c r="Z75" s="24">
        <v>3197</v>
      </c>
      <c r="AA75" s="24">
        <v>3197</v>
      </c>
      <c r="AB75" s="24">
        <v>3197</v>
      </c>
      <c r="AC75" s="24">
        <v>3197</v>
      </c>
      <c r="AD75" s="24">
        <v>3197</v>
      </c>
      <c r="AE75" s="24">
        <v>6394.8799999999974</v>
      </c>
      <c r="AF75" s="24"/>
      <c r="AG75" s="35">
        <v>38364.879999999997</v>
      </c>
      <c r="AH75" s="24">
        <f t="shared" si="27"/>
        <v>0</v>
      </c>
    </row>
    <row r="76" spans="1:36" x14ac:dyDescent="0.2">
      <c r="A76" s="33">
        <f t="shared" si="17"/>
        <v>2000</v>
      </c>
      <c r="B76" s="33">
        <f t="shared" si="18"/>
        <v>2100</v>
      </c>
      <c r="C76" s="34" t="s">
        <v>17</v>
      </c>
      <c r="D76" s="34" t="str">
        <f t="shared" si="19"/>
        <v>2</v>
      </c>
      <c r="E76" s="34">
        <f t="shared" si="20"/>
        <v>5</v>
      </c>
      <c r="F76" s="34" t="str">
        <f t="shared" si="21"/>
        <v>04</v>
      </c>
      <c r="G76" s="34" t="str">
        <f t="shared" si="22"/>
        <v>005</v>
      </c>
      <c r="H76" s="33" t="str">
        <f t="shared" si="23"/>
        <v>E001</v>
      </c>
      <c r="I76" s="34">
        <f t="shared" si="24"/>
        <v>21101</v>
      </c>
      <c r="J76" s="34">
        <f t="shared" si="15"/>
        <v>1</v>
      </c>
      <c r="K76" s="34">
        <f t="shared" si="25"/>
        <v>1</v>
      </c>
      <c r="L76" s="34">
        <f t="shared" si="26"/>
        <v>15</v>
      </c>
      <c r="M76" s="34" t="s">
        <v>22</v>
      </c>
      <c r="N76" s="30">
        <v>2024</v>
      </c>
      <c r="O76" s="30" t="s">
        <v>55</v>
      </c>
      <c r="P76" s="30">
        <v>57</v>
      </c>
      <c r="Q76" s="30">
        <v>0</v>
      </c>
      <c r="R76" s="30">
        <v>21101</v>
      </c>
      <c r="S76" s="24">
        <f t="shared" si="16"/>
        <v>23976.61</v>
      </c>
      <c r="T76" s="24">
        <v>0</v>
      </c>
      <c r="U76" s="24">
        <v>1000</v>
      </c>
      <c r="V76" s="24">
        <v>0</v>
      </c>
      <c r="W76" s="24">
        <v>1000</v>
      </c>
      <c r="X76" s="24">
        <v>0</v>
      </c>
      <c r="Y76" s="24">
        <v>0</v>
      </c>
      <c r="Z76" s="24">
        <v>0</v>
      </c>
      <c r="AA76" s="24">
        <v>2000</v>
      </c>
      <c r="AB76" s="24">
        <v>0</v>
      </c>
      <c r="AC76" s="24">
        <v>1000</v>
      </c>
      <c r="AD76" s="24">
        <v>18976.61</v>
      </c>
      <c r="AE76" s="24">
        <v>0</v>
      </c>
      <c r="AF76" s="24"/>
      <c r="AG76" s="35">
        <v>23976.61</v>
      </c>
      <c r="AH76" s="24">
        <f t="shared" si="27"/>
        <v>0</v>
      </c>
      <c r="AI76" s="24"/>
    </row>
    <row r="77" spans="1:36" x14ac:dyDescent="0.2">
      <c r="A77" s="33">
        <f t="shared" si="17"/>
        <v>2000</v>
      </c>
      <c r="B77" s="33">
        <f t="shared" si="18"/>
        <v>2100</v>
      </c>
      <c r="C77" s="34" t="s">
        <v>17</v>
      </c>
      <c r="D77" s="34" t="str">
        <f t="shared" si="19"/>
        <v>2</v>
      </c>
      <c r="E77" s="34">
        <f t="shared" si="20"/>
        <v>5</v>
      </c>
      <c r="F77" s="34" t="str">
        <f t="shared" si="21"/>
        <v>04</v>
      </c>
      <c r="G77" s="34" t="str">
        <f t="shared" si="22"/>
        <v>005</v>
      </c>
      <c r="H77" s="33" t="str">
        <f t="shared" si="23"/>
        <v>E001</v>
      </c>
      <c r="I77" s="34">
        <f t="shared" si="24"/>
        <v>21201</v>
      </c>
      <c r="J77" s="34">
        <f t="shared" si="15"/>
        <v>1</v>
      </c>
      <c r="K77" s="34">
        <f t="shared" si="25"/>
        <v>1</v>
      </c>
      <c r="L77" s="34">
        <f t="shared" si="26"/>
        <v>15</v>
      </c>
      <c r="M77" s="34" t="s">
        <v>22</v>
      </c>
      <c r="N77" s="30">
        <v>2024</v>
      </c>
      <c r="O77" s="30" t="s">
        <v>55</v>
      </c>
      <c r="P77" s="30">
        <v>57</v>
      </c>
      <c r="Q77" s="30">
        <v>0</v>
      </c>
      <c r="R77" s="30">
        <v>21201</v>
      </c>
      <c r="S77" s="24">
        <f t="shared" si="16"/>
        <v>28776.54</v>
      </c>
      <c r="T77" s="24">
        <v>6650</v>
      </c>
      <c r="U77" s="24">
        <v>3350</v>
      </c>
      <c r="V77" s="24">
        <v>4000</v>
      </c>
      <c r="W77" s="24">
        <v>0</v>
      </c>
      <c r="X77" s="24">
        <v>0</v>
      </c>
      <c r="Y77" s="24">
        <v>0</v>
      </c>
      <c r="Z77" s="24">
        <v>3776.54</v>
      </c>
      <c r="AA77" s="24">
        <v>11000</v>
      </c>
      <c r="AB77" s="24">
        <v>0</v>
      </c>
      <c r="AC77" s="24">
        <v>0</v>
      </c>
      <c r="AD77" s="24">
        <v>0</v>
      </c>
      <c r="AE77" s="24">
        <v>0</v>
      </c>
      <c r="AF77" s="24"/>
      <c r="AG77" s="35">
        <v>28776.54</v>
      </c>
      <c r="AH77" s="24">
        <f t="shared" si="27"/>
        <v>0</v>
      </c>
    </row>
    <row r="78" spans="1:36" x14ac:dyDescent="0.2">
      <c r="A78" s="33">
        <f t="shared" si="17"/>
        <v>2000</v>
      </c>
      <c r="B78" s="33">
        <f t="shared" si="18"/>
        <v>2400</v>
      </c>
      <c r="C78" s="34" t="s">
        <v>17</v>
      </c>
      <c r="D78" s="34" t="str">
        <f t="shared" si="19"/>
        <v>2</v>
      </c>
      <c r="E78" s="34">
        <f t="shared" si="20"/>
        <v>5</v>
      </c>
      <c r="F78" s="34" t="str">
        <f t="shared" si="21"/>
        <v>04</v>
      </c>
      <c r="G78" s="34" t="str">
        <f t="shared" si="22"/>
        <v>005</v>
      </c>
      <c r="H78" s="33" t="str">
        <f t="shared" si="23"/>
        <v>E001</v>
      </c>
      <c r="I78" s="34">
        <f t="shared" si="24"/>
        <v>24801</v>
      </c>
      <c r="J78" s="34">
        <f t="shared" si="15"/>
        <v>1</v>
      </c>
      <c r="K78" s="34">
        <f t="shared" si="25"/>
        <v>1</v>
      </c>
      <c r="L78" s="34">
        <f t="shared" si="26"/>
        <v>15</v>
      </c>
      <c r="M78" s="34" t="s">
        <v>22</v>
      </c>
      <c r="N78" s="30">
        <v>2024</v>
      </c>
      <c r="O78" s="30" t="s">
        <v>55</v>
      </c>
      <c r="P78" s="30">
        <v>57</v>
      </c>
      <c r="Q78" s="30">
        <v>0</v>
      </c>
      <c r="R78" s="30">
        <v>24801</v>
      </c>
      <c r="S78" s="24">
        <f t="shared" si="16"/>
        <v>9588.34</v>
      </c>
      <c r="T78" s="24">
        <v>0</v>
      </c>
      <c r="U78" s="24">
        <v>0</v>
      </c>
      <c r="V78" s="24">
        <v>3100</v>
      </c>
      <c r="W78" s="24">
        <v>0</v>
      </c>
      <c r="X78" s="24">
        <v>0</v>
      </c>
      <c r="Y78" s="24">
        <v>3100</v>
      </c>
      <c r="Z78" s="24">
        <v>0</v>
      </c>
      <c r="AA78" s="24">
        <v>0</v>
      </c>
      <c r="AB78" s="24">
        <v>3388.34</v>
      </c>
      <c r="AC78" s="24">
        <v>0</v>
      </c>
      <c r="AD78" s="24">
        <v>0</v>
      </c>
      <c r="AE78" s="24">
        <v>0</v>
      </c>
      <c r="AF78" s="24"/>
      <c r="AG78" s="35">
        <v>9588.34</v>
      </c>
      <c r="AH78" s="24">
        <f t="shared" si="27"/>
        <v>0</v>
      </c>
    </row>
    <row r="79" spans="1:36" x14ac:dyDescent="0.2">
      <c r="A79" s="33">
        <f t="shared" si="17"/>
        <v>2000</v>
      </c>
      <c r="B79" s="33">
        <f t="shared" si="18"/>
        <v>2500</v>
      </c>
      <c r="C79" s="34" t="s">
        <v>17</v>
      </c>
      <c r="D79" s="34" t="str">
        <f t="shared" si="19"/>
        <v>2</v>
      </c>
      <c r="E79" s="34">
        <f t="shared" si="20"/>
        <v>5</v>
      </c>
      <c r="F79" s="34" t="str">
        <f t="shared" si="21"/>
        <v>04</v>
      </c>
      <c r="G79" s="34" t="str">
        <f t="shared" si="22"/>
        <v>005</v>
      </c>
      <c r="H79" s="33" t="str">
        <f t="shared" si="23"/>
        <v>E001</v>
      </c>
      <c r="I79" s="34">
        <f t="shared" si="24"/>
        <v>25301</v>
      </c>
      <c r="J79" s="34">
        <f t="shared" si="15"/>
        <v>1</v>
      </c>
      <c r="K79" s="34">
        <f t="shared" si="25"/>
        <v>1</v>
      </c>
      <c r="L79" s="34">
        <f t="shared" si="26"/>
        <v>15</v>
      </c>
      <c r="M79" s="34" t="s">
        <v>22</v>
      </c>
      <c r="N79" s="30">
        <v>2024</v>
      </c>
      <c r="O79" s="30" t="s">
        <v>55</v>
      </c>
      <c r="P79" s="30">
        <v>57</v>
      </c>
      <c r="Q79" s="30">
        <v>0</v>
      </c>
      <c r="R79" s="30">
        <v>25301</v>
      </c>
      <c r="S79" s="24">
        <f t="shared" si="16"/>
        <v>89878.55</v>
      </c>
      <c r="T79" s="24">
        <v>60360</v>
      </c>
      <c r="U79" s="24">
        <v>29518.55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/>
      <c r="AG79" s="35">
        <v>89878.55</v>
      </c>
      <c r="AH79" s="24">
        <f t="shared" si="27"/>
        <v>0</v>
      </c>
    </row>
    <row r="80" spans="1:36" x14ac:dyDescent="0.2">
      <c r="A80" s="33">
        <f t="shared" si="17"/>
        <v>2000</v>
      </c>
      <c r="B80" s="33">
        <f t="shared" si="18"/>
        <v>2500</v>
      </c>
      <c r="C80" s="34" t="s">
        <v>17</v>
      </c>
      <c r="D80" s="34" t="str">
        <f t="shared" si="19"/>
        <v>2</v>
      </c>
      <c r="E80" s="34">
        <f t="shared" si="20"/>
        <v>5</v>
      </c>
      <c r="F80" s="34" t="str">
        <f t="shared" si="21"/>
        <v>04</v>
      </c>
      <c r="G80" s="34" t="str">
        <f t="shared" si="22"/>
        <v>005</v>
      </c>
      <c r="H80" s="33" t="str">
        <f t="shared" si="23"/>
        <v>E001</v>
      </c>
      <c r="I80" s="34">
        <f t="shared" si="24"/>
        <v>25401</v>
      </c>
      <c r="J80" s="34">
        <f t="shared" si="15"/>
        <v>1</v>
      </c>
      <c r="K80" s="34">
        <f t="shared" si="25"/>
        <v>1</v>
      </c>
      <c r="L80" s="34">
        <f t="shared" si="26"/>
        <v>15</v>
      </c>
      <c r="M80" s="34" t="s">
        <v>22</v>
      </c>
      <c r="N80" s="30">
        <v>2024</v>
      </c>
      <c r="O80" s="30" t="s">
        <v>55</v>
      </c>
      <c r="P80" s="30">
        <v>57</v>
      </c>
      <c r="Q80" s="30">
        <v>0</v>
      </c>
      <c r="R80" s="30">
        <v>25401</v>
      </c>
      <c r="S80" s="24">
        <f t="shared" si="16"/>
        <v>123209.62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102243</v>
      </c>
      <c r="AB80" s="24">
        <v>0</v>
      </c>
      <c r="AC80" s="24">
        <v>20966.62</v>
      </c>
      <c r="AD80" s="24">
        <v>0</v>
      </c>
      <c r="AE80" s="24">
        <v>0</v>
      </c>
      <c r="AF80" s="24"/>
      <c r="AG80" s="35">
        <v>123209.62</v>
      </c>
      <c r="AH80" s="24">
        <f t="shared" si="27"/>
        <v>0</v>
      </c>
    </row>
    <row r="81" spans="1:34" s="24" customFormat="1" x14ac:dyDescent="0.2">
      <c r="A81" s="33">
        <f t="shared" si="17"/>
        <v>2000</v>
      </c>
      <c r="B81" s="33">
        <f t="shared" si="18"/>
        <v>2900</v>
      </c>
      <c r="C81" s="34" t="s">
        <v>17</v>
      </c>
      <c r="D81" s="34" t="str">
        <f t="shared" si="19"/>
        <v>2</v>
      </c>
      <c r="E81" s="34">
        <f t="shared" si="20"/>
        <v>5</v>
      </c>
      <c r="F81" s="34" t="str">
        <f t="shared" si="21"/>
        <v>04</v>
      </c>
      <c r="G81" s="34" t="str">
        <f t="shared" si="22"/>
        <v>005</v>
      </c>
      <c r="H81" s="33" t="str">
        <f t="shared" si="23"/>
        <v>E001</v>
      </c>
      <c r="I81" s="34">
        <f t="shared" si="24"/>
        <v>29101</v>
      </c>
      <c r="J81" s="34">
        <f t="shared" si="15"/>
        <v>1</v>
      </c>
      <c r="K81" s="34">
        <f t="shared" si="25"/>
        <v>1</v>
      </c>
      <c r="L81" s="34">
        <f t="shared" si="26"/>
        <v>15</v>
      </c>
      <c r="M81" s="34" t="s">
        <v>22</v>
      </c>
      <c r="N81" s="30">
        <v>2024</v>
      </c>
      <c r="O81" s="30" t="s">
        <v>55</v>
      </c>
      <c r="P81" s="30">
        <v>57</v>
      </c>
      <c r="Q81" s="30">
        <v>0</v>
      </c>
      <c r="R81" s="30">
        <v>29101</v>
      </c>
      <c r="S81" s="24">
        <f t="shared" si="16"/>
        <v>28373.67</v>
      </c>
      <c r="T81" s="24">
        <v>0</v>
      </c>
      <c r="U81" s="24">
        <v>4250</v>
      </c>
      <c r="V81" s="24">
        <v>0</v>
      </c>
      <c r="W81" s="24">
        <v>4250</v>
      </c>
      <c r="X81" s="24">
        <v>0</v>
      </c>
      <c r="Y81" s="24">
        <v>4250</v>
      </c>
      <c r="Z81" s="24">
        <v>0</v>
      </c>
      <c r="AA81" s="24">
        <v>11373.67</v>
      </c>
      <c r="AB81" s="24">
        <v>0</v>
      </c>
      <c r="AC81" s="24">
        <v>4250</v>
      </c>
      <c r="AD81" s="24">
        <v>0</v>
      </c>
      <c r="AE81" s="24">
        <v>0</v>
      </c>
      <c r="AG81" s="35">
        <v>28373.67</v>
      </c>
      <c r="AH81" s="24">
        <f t="shared" si="27"/>
        <v>0</v>
      </c>
    </row>
    <row r="82" spans="1:34" s="24" customFormat="1" x14ac:dyDescent="0.2">
      <c r="A82" s="33">
        <f t="shared" si="17"/>
        <v>3000</v>
      </c>
      <c r="B82" s="33">
        <f t="shared" si="18"/>
        <v>3300</v>
      </c>
      <c r="C82" s="34" t="s">
        <v>17</v>
      </c>
      <c r="D82" s="34" t="str">
        <f t="shared" si="19"/>
        <v>2</v>
      </c>
      <c r="E82" s="34">
        <f t="shared" si="20"/>
        <v>5</v>
      </c>
      <c r="F82" s="34" t="str">
        <f t="shared" si="21"/>
        <v>04</v>
      </c>
      <c r="G82" s="34" t="str">
        <f t="shared" si="22"/>
        <v>005</v>
      </c>
      <c r="H82" s="33" t="str">
        <f t="shared" si="23"/>
        <v>E001</v>
      </c>
      <c r="I82" s="34">
        <f t="shared" si="24"/>
        <v>33604</v>
      </c>
      <c r="J82" s="34">
        <f t="shared" si="15"/>
        <v>1</v>
      </c>
      <c r="K82" s="34">
        <f t="shared" si="25"/>
        <v>1</v>
      </c>
      <c r="L82" s="34">
        <f t="shared" si="26"/>
        <v>15</v>
      </c>
      <c r="M82" s="34" t="s">
        <v>22</v>
      </c>
      <c r="N82" s="30">
        <v>2024</v>
      </c>
      <c r="O82" s="30" t="s">
        <v>55</v>
      </c>
      <c r="P82" s="30">
        <v>57</v>
      </c>
      <c r="Q82" s="30">
        <v>0</v>
      </c>
      <c r="R82" s="30">
        <v>33604</v>
      </c>
      <c r="S82" s="24">
        <f t="shared" si="16"/>
        <v>134294.34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134294.34</v>
      </c>
      <c r="AE82" s="24">
        <v>0</v>
      </c>
      <c r="AG82" s="35">
        <v>134294.34</v>
      </c>
      <c r="AH82" s="24">
        <f t="shared" si="27"/>
        <v>0</v>
      </c>
    </row>
    <row r="83" spans="1:34" s="24" customFormat="1" x14ac:dyDescent="0.2">
      <c r="A83" s="33">
        <f t="shared" si="17"/>
        <v>3000</v>
      </c>
      <c r="B83" s="33">
        <f t="shared" si="18"/>
        <v>3500</v>
      </c>
      <c r="C83" s="34" t="s">
        <v>17</v>
      </c>
      <c r="D83" s="34" t="str">
        <f t="shared" si="19"/>
        <v>2</v>
      </c>
      <c r="E83" s="34">
        <f t="shared" si="20"/>
        <v>5</v>
      </c>
      <c r="F83" s="34" t="str">
        <f t="shared" si="21"/>
        <v>04</v>
      </c>
      <c r="G83" s="34" t="str">
        <f t="shared" si="22"/>
        <v>005</v>
      </c>
      <c r="H83" s="33" t="str">
        <f t="shared" si="23"/>
        <v>E001</v>
      </c>
      <c r="I83" s="34">
        <f t="shared" si="24"/>
        <v>35701</v>
      </c>
      <c r="J83" s="34">
        <f t="shared" si="15"/>
        <v>1</v>
      </c>
      <c r="K83" s="34">
        <f t="shared" si="25"/>
        <v>1</v>
      </c>
      <c r="L83" s="34">
        <f t="shared" si="26"/>
        <v>15</v>
      </c>
      <c r="M83" s="34" t="s">
        <v>22</v>
      </c>
      <c r="N83" s="30">
        <v>2024</v>
      </c>
      <c r="O83" s="30" t="s">
        <v>55</v>
      </c>
      <c r="P83" s="30">
        <v>57</v>
      </c>
      <c r="Q83" s="30">
        <v>0</v>
      </c>
      <c r="R83" s="30">
        <v>35701</v>
      </c>
      <c r="S83" s="24">
        <f t="shared" si="16"/>
        <v>3833.03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3833.03</v>
      </c>
      <c r="AB83" s="24">
        <v>0</v>
      </c>
      <c r="AC83" s="24">
        <v>0</v>
      </c>
      <c r="AD83" s="24">
        <v>0</v>
      </c>
      <c r="AE83" s="24">
        <v>0</v>
      </c>
      <c r="AG83" s="35">
        <v>3833.03</v>
      </c>
      <c r="AH83" s="24">
        <f t="shared" si="27"/>
        <v>0</v>
      </c>
    </row>
    <row r="84" spans="1:34" s="24" customFormat="1" x14ac:dyDescent="0.2">
      <c r="A84" s="33">
        <f t="shared" si="17"/>
        <v>3000</v>
      </c>
      <c r="B84" s="33">
        <f t="shared" si="18"/>
        <v>3700</v>
      </c>
      <c r="C84" s="34" t="s">
        <v>17</v>
      </c>
      <c r="D84" s="34" t="str">
        <f t="shared" si="19"/>
        <v>2</v>
      </c>
      <c r="E84" s="34">
        <f t="shared" si="20"/>
        <v>5</v>
      </c>
      <c r="F84" s="34" t="str">
        <f t="shared" si="21"/>
        <v>04</v>
      </c>
      <c r="G84" s="34" t="str">
        <f t="shared" si="22"/>
        <v>005</v>
      </c>
      <c r="H84" s="33" t="str">
        <f t="shared" si="23"/>
        <v>E001</v>
      </c>
      <c r="I84" s="34">
        <f t="shared" si="24"/>
        <v>37101</v>
      </c>
      <c r="J84" s="34">
        <f t="shared" si="15"/>
        <v>1</v>
      </c>
      <c r="K84" s="34">
        <f t="shared" si="25"/>
        <v>1</v>
      </c>
      <c r="L84" s="34">
        <f t="shared" si="26"/>
        <v>15</v>
      </c>
      <c r="M84" s="34" t="s">
        <v>22</v>
      </c>
      <c r="N84" s="30">
        <v>2024</v>
      </c>
      <c r="O84" s="30" t="s">
        <v>55</v>
      </c>
      <c r="P84" s="30">
        <v>57</v>
      </c>
      <c r="Q84" s="30">
        <v>0</v>
      </c>
      <c r="R84" s="30">
        <v>37101</v>
      </c>
      <c r="S84" s="24">
        <f t="shared" si="16"/>
        <v>76741.27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11500</v>
      </c>
      <c r="AB84" s="24">
        <v>11500</v>
      </c>
      <c r="AC84" s="24">
        <v>11500</v>
      </c>
      <c r="AD84" s="24">
        <v>11500</v>
      </c>
      <c r="AE84" s="24">
        <v>30741.27</v>
      </c>
      <c r="AG84" s="35">
        <v>76741.27</v>
      </c>
      <c r="AH84" s="24">
        <f t="shared" si="27"/>
        <v>0</v>
      </c>
    </row>
    <row r="85" spans="1:34" s="24" customFormat="1" x14ac:dyDescent="0.2">
      <c r="A85" s="33">
        <f t="shared" si="17"/>
        <v>3000</v>
      </c>
      <c r="B85" s="33">
        <f t="shared" si="18"/>
        <v>3700</v>
      </c>
      <c r="C85" s="34" t="s">
        <v>17</v>
      </c>
      <c r="D85" s="34" t="str">
        <f t="shared" si="19"/>
        <v>2</v>
      </c>
      <c r="E85" s="34">
        <f t="shared" si="20"/>
        <v>5</v>
      </c>
      <c r="F85" s="34" t="str">
        <f t="shared" si="21"/>
        <v>04</v>
      </c>
      <c r="G85" s="34" t="str">
        <f t="shared" si="22"/>
        <v>005</v>
      </c>
      <c r="H85" s="33" t="str">
        <f t="shared" si="23"/>
        <v>E001</v>
      </c>
      <c r="I85" s="34">
        <f t="shared" si="24"/>
        <v>37104</v>
      </c>
      <c r="J85" s="34">
        <f t="shared" si="15"/>
        <v>1</v>
      </c>
      <c r="K85" s="34">
        <f t="shared" si="25"/>
        <v>1</v>
      </c>
      <c r="L85" s="34">
        <f t="shared" si="26"/>
        <v>15</v>
      </c>
      <c r="M85" s="34" t="s">
        <v>22</v>
      </c>
      <c r="N85" s="30">
        <v>2024</v>
      </c>
      <c r="O85" s="30" t="s">
        <v>55</v>
      </c>
      <c r="P85" s="30">
        <v>57</v>
      </c>
      <c r="Q85" s="30">
        <v>0</v>
      </c>
      <c r="R85" s="30">
        <v>37104</v>
      </c>
      <c r="S85" s="24">
        <f t="shared" si="16"/>
        <v>38364.879999999997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13000</v>
      </c>
      <c r="AB85" s="24">
        <v>13000</v>
      </c>
      <c r="AC85" s="24">
        <v>12364.88</v>
      </c>
      <c r="AD85" s="24">
        <v>0</v>
      </c>
      <c r="AE85" s="24">
        <v>0</v>
      </c>
      <c r="AG85" s="35">
        <v>38364.879999999997</v>
      </c>
      <c r="AH85" s="24">
        <f t="shared" si="27"/>
        <v>0</v>
      </c>
    </row>
    <row r="86" spans="1:34" s="24" customFormat="1" x14ac:dyDescent="0.2">
      <c r="A86" s="33">
        <f t="shared" si="17"/>
        <v>3000</v>
      </c>
      <c r="B86" s="33">
        <f t="shared" si="18"/>
        <v>3700</v>
      </c>
      <c r="C86" s="34" t="s">
        <v>17</v>
      </c>
      <c r="D86" s="34" t="str">
        <f t="shared" si="19"/>
        <v>2</v>
      </c>
      <c r="E86" s="34">
        <f t="shared" si="20"/>
        <v>5</v>
      </c>
      <c r="F86" s="34" t="str">
        <f t="shared" si="21"/>
        <v>04</v>
      </c>
      <c r="G86" s="34" t="str">
        <f t="shared" si="22"/>
        <v>005</v>
      </c>
      <c r="H86" s="33" t="str">
        <f t="shared" si="23"/>
        <v>E001</v>
      </c>
      <c r="I86" s="34">
        <f t="shared" si="24"/>
        <v>37204</v>
      </c>
      <c r="J86" s="34">
        <f t="shared" si="15"/>
        <v>1</v>
      </c>
      <c r="K86" s="34">
        <f t="shared" si="25"/>
        <v>1</v>
      </c>
      <c r="L86" s="34">
        <f t="shared" si="26"/>
        <v>15</v>
      </c>
      <c r="M86" s="34" t="s">
        <v>22</v>
      </c>
      <c r="N86" s="30">
        <v>2024</v>
      </c>
      <c r="O86" s="30" t="s">
        <v>55</v>
      </c>
      <c r="P86" s="30">
        <v>57</v>
      </c>
      <c r="Q86" s="30">
        <v>0</v>
      </c>
      <c r="R86" s="30">
        <v>37204</v>
      </c>
      <c r="S86" s="24">
        <f t="shared" si="16"/>
        <v>28776.54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5000</v>
      </c>
      <c r="AB86" s="24">
        <v>5000</v>
      </c>
      <c r="AC86" s="24">
        <v>5000</v>
      </c>
      <c r="AD86" s="24">
        <v>13776.54</v>
      </c>
      <c r="AE86" s="24">
        <v>0</v>
      </c>
      <c r="AG86" s="35">
        <v>28776.54</v>
      </c>
      <c r="AH86" s="24">
        <f t="shared" si="27"/>
        <v>0</v>
      </c>
    </row>
    <row r="87" spans="1:34" s="24" customFormat="1" x14ac:dyDescent="0.2">
      <c r="A87" s="33">
        <f t="shared" si="17"/>
        <v>3000</v>
      </c>
      <c r="B87" s="33">
        <f t="shared" si="18"/>
        <v>3700</v>
      </c>
      <c r="C87" s="34" t="s">
        <v>17</v>
      </c>
      <c r="D87" s="34" t="str">
        <f t="shared" si="19"/>
        <v>2</v>
      </c>
      <c r="E87" s="34">
        <f t="shared" si="20"/>
        <v>5</v>
      </c>
      <c r="F87" s="34" t="str">
        <f t="shared" si="21"/>
        <v>04</v>
      </c>
      <c r="G87" s="34" t="str">
        <f t="shared" si="22"/>
        <v>005</v>
      </c>
      <c r="H87" s="33" t="str">
        <f t="shared" si="23"/>
        <v>E001</v>
      </c>
      <c r="I87" s="34">
        <f t="shared" si="24"/>
        <v>37501</v>
      </c>
      <c r="J87" s="34">
        <f t="shared" si="15"/>
        <v>1</v>
      </c>
      <c r="K87" s="34">
        <f t="shared" si="25"/>
        <v>1</v>
      </c>
      <c r="L87" s="34">
        <f t="shared" si="26"/>
        <v>15</v>
      </c>
      <c r="M87" s="34" t="s">
        <v>22</v>
      </c>
      <c r="N87" s="30">
        <v>2024</v>
      </c>
      <c r="O87" s="30" t="s">
        <v>55</v>
      </c>
      <c r="P87" s="30">
        <v>57</v>
      </c>
      <c r="Q87" s="30">
        <v>0</v>
      </c>
      <c r="R87" s="30">
        <v>37501</v>
      </c>
      <c r="S87" s="24">
        <f t="shared" si="16"/>
        <v>71941.34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18000</v>
      </c>
      <c r="AB87" s="24">
        <v>18000</v>
      </c>
      <c r="AC87" s="24">
        <v>18000</v>
      </c>
      <c r="AD87" s="24">
        <v>17941.34</v>
      </c>
      <c r="AE87" s="24">
        <v>0</v>
      </c>
      <c r="AG87" s="35">
        <v>71941.34</v>
      </c>
      <c r="AH87" s="24">
        <f t="shared" si="27"/>
        <v>0</v>
      </c>
    </row>
    <row r="88" spans="1:34" s="24" customFormat="1" x14ac:dyDescent="0.2">
      <c r="A88" s="33">
        <f t="shared" si="17"/>
        <v>3000</v>
      </c>
      <c r="B88" s="33">
        <f t="shared" si="18"/>
        <v>3700</v>
      </c>
      <c r="C88" s="34" t="s">
        <v>17</v>
      </c>
      <c r="D88" s="34" t="str">
        <f t="shared" si="19"/>
        <v>2</v>
      </c>
      <c r="E88" s="34">
        <f t="shared" si="20"/>
        <v>5</v>
      </c>
      <c r="F88" s="34" t="str">
        <f t="shared" si="21"/>
        <v>04</v>
      </c>
      <c r="G88" s="34" t="str">
        <f t="shared" si="22"/>
        <v>005</v>
      </c>
      <c r="H88" s="33" t="str">
        <f t="shared" si="23"/>
        <v>E001</v>
      </c>
      <c r="I88" s="34">
        <f t="shared" si="24"/>
        <v>37504</v>
      </c>
      <c r="J88" s="34">
        <f t="shared" si="15"/>
        <v>1</v>
      </c>
      <c r="K88" s="34">
        <f t="shared" si="25"/>
        <v>1</v>
      </c>
      <c r="L88" s="34">
        <f t="shared" si="26"/>
        <v>15</v>
      </c>
      <c r="M88" s="34" t="s">
        <v>22</v>
      </c>
      <c r="N88" s="30">
        <v>2024</v>
      </c>
      <c r="O88" s="30" t="s">
        <v>55</v>
      </c>
      <c r="P88" s="30">
        <v>57</v>
      </c>
      <c r="Q88" s="30">
        <v>0</v>
      </c>
      <c r="R88" s="30">
        <v>37504</v>
      </c>
      <c r="S88" s="24">
        <f t="shared" si="16"/>
        <v>33576.46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11076.46</v>
      </c>
      <c r="AB88" s="24">
        <v>7500</v>
      </c>
      <c r="AC88" s="24">
        <v>7500</v>
      </c>
      <c r="AD88" s="24">
        <v>7500</v>
      </c>
      <c r="AE88" s="24">
        <v>0</v>
      </c>
      <c r="AG88" s="35">
        <v>33576.46</v>
      </c>
      <c r="AH88" s="24">
        <f t="shared" si="27"/>
        <v>0</v>
      </c>
    </row>
    <row r="89" spans="1:34" s="24" customFormat="1" x14ac:dyDescent="0.2">
      <c r="A89" s="33">
        <f t="shared" si="17"/>
        <v>2000</v>
      </c>
      <c r="B89" s="33">
        <f t="shared" si="18"/>
        <v>2100</v>
      </c>
      <c r="C89" s="34" t="s">
        <v>17</v>
      </c>
      <c r="D89" s="34" t="str">
        <f t="shared" si="19"/>
        <v>2</v>
      </c>
      <c r="E89" s="34">
        <f t="shared" si="20"/>
        <v>5</v>
      </c>
      <c r="F89" s="34" t="str">
        <f t="shared" si="21"/>
        <v>04</v>
      </c>
      <c r="G89" s="34" t="str">
        <f t="shared" si="22"/>
        <v>005</v>
      </c>
      <c r="H89" s="33" t="str">
        <f t="shared" si="23"/>
        <v>E001</v>
      </c>
      <c r="I89" s="34">
        <f t="shared" si="24"/>
        <v>21101</v>
      </c>
      <c r="J89" s="34">
        <f t="shared" si="15"/>
        <v>1</v>
      </c>
      <c r="K89" s="34">
        <f t="shared" si="25"/>
        <v>1</v>
      </c>
      <c r="L89" s="34">
        <f t="shared" si="26"/>
        <v>15</v>
      </c>
      <c r="M89" s="34" t="s">
        <v>22</v>
      </c>
      <c r="N89" s="30">
        <v>2025</v>
      </c>
      <c r="O89" s="30" t="s">
        <v>55</v>
      </c>
      <c r="P89" s="30">
        <v>57</v>
      </c>
      <c r="Q89" s="30">
        <v>0</v>
      </c>
      <c r="R89" s="30">
        <v>21101</v>
      </c>
      <c r="S89" s="24">
        <f t="shared" si="16"/>
        <v>107526.57000000004</v>
      </c>
      <c r="T89" s="24">
        <v>8960.5400000000009</v>
      </c>
      <c r="U89" s="24">
        <v>8960.5400000000009</v>
      </c>
      <c r="V89" s="24">
        <v>8960.5400000000009</v>
      </c>
      <c r="W89" s="24">
        <v>8960.5400000000009</v>
      </c>
      <c r="X89" s="24">
        <v>8960.5400000000009</v>
      </c>
      <c r="Y89" s="24">
        <v>0</v>
      </c>
      <c r="Z89" s="24">
        <v>0</v>
      </c>
      <c r="AA89" s="24">
        <v>26881.62</v>
      </c>
      <c r="AB89" s="24">
        <v>8960.5400000000009</v>
      </c>
      <c r="AC89" s="24">
        <v>8960.5400000000009</v>
      </c>
      <c r="AD89" s="24">
        <v>8960.5400000000009</v>
      </c>
      <c r="AE89" s="24">
        <v>8960.6299999999992</v>
      </c>
      <c r="AG89" s="35">
        <v>107526.57000000004</v>
      </c>
      <c r="AH89" s="24">
        <f t="shared" si="27"/>
        <v>0</v>
      </c>
    </row>
    <row r="90" spans="1:34" s="24" customFormat="1" x14ac:dyDescent="0.2">
      <c r="A90" s="33">
        <f t="shared" si="17"/>
        <v>2000</v>
      </c>
      <c r="B90" s="33">
        <f t="shared" si="18"/>
        <v>2100</v>
      </c>
      <c r="C90" s="34" t="s">
        <v>17</v>
      </c>
      <c r="D90" s="34" t="str">
        <f t="shared" si="19"/>
        <v>2</v>
      </c>
      <c r="E90" s="34">
        <f t="shared" si="20"/>
        <v>5</v>
      </c>
      <c r="F90" s="34" t="str">
        <f t="shared" si="21"/>
        <v>04</v>
      </c>
      <c r="G90" s="34" t="str">
        <f t="shared" si="22"/>
        <v>005</v>
      </c>
      <c r="H90" s="33" t="str">
        <f t="shared" si="23"/>
        <v>E001</v>
      </c>
      <c r="I90" s="34">
        <f t="shared" si="24"/>
        <v>21401</v>
      </c>
      <c r="J90" s="34">
        <f t="shared" si="15"/>
        <v>1</v>
      </c>
      <c r="K90" s="34">
        <f t="shared" si="25"/>
        <v>1</v>
      </c>
      <c r="L90" s="34">
        <f t="shared" si="26"/>
        <v>15</v>
      </c>
      <c r="M90" s="34" t="s">
        <v>22</v>
      </c>
      <c r="N90" s="30">
        <v>2025</v>
      </c>
      <c r="O90" s="30" t="s">
        <v>55</v>
      </c>
      <c r="P90" s="30">
        <v>57</v>
      </c>
      <c r="Q90" s="30">
        <v>0</v>
      </c>
      <c r="R90" s="30">
        <v>21401</v>
      </c>
      <c r="S90" s="24">
        <f t="shared" si="16"/>
        <v>39924</v>
      </c>
      <c r="T90" s="24">
        <v>0</v>
      </c>
      <c r="U90" s="24">
        <v>3327</v>
      </c>
      <c r="V90" s="24">
        <v>3327</v>
      </c>
      <c r="W90" s="24">
        <v>3327</v>
      </c>
      <c r="X90" s="24">
        <v>6654</v>
      </c>
      <c r="Y90" s="24">
        <v>3327</v>
      </c>
      <c r="Z90" s="24">
        <v>0</v>
      </c>
      <c r="AA90" s="24">
        <v>3327</v>
      </c>
      <c r="AB90" s="24">
        <v>3327</v>
      </c>
      <c r="AC90" s="24">
        <v>3327</v>
      </c>
      <c r="AD90" s="24">
        <v>3327</v>
      </c>
      <c r="AE90" s="24">
        <v>6654</v>
      </c>
      <c r="AG90" s="35">
        <v>39924</v>
      </c>
      <c r="AH90" s="24">
        <f t="shared" si="27"/>
        <v>0</v>
      </c>
    </row>
    <row r="91" spans="1:34" s="24" customFormat="1" x14ac:dyDescent="0.2">
      <c r="A91" s="33">
        <f t="shared" si="17"/>
        <v>2000</v>
      </c>
      <c r="B91" s="33">
        <f t="shared" si="18"/>
        <v>2100</v>
      </c>
      <c r="C91" s="34" t="s">
        <v>17</v>
      </c>
      <c r="D91" s="34" t="str">
        <f t="shared" si="19"/>
        <v>2</v>
      </c>
      <c r="E91" s="34">
        <f t="shared" si="20"/>
        <v>5</v>
      </c>
      <c r="F91" s="34" t="str">
        <f t="shared" si="21"/>
        <v>04</v>
      </c>
      <c r="G91" s="34" t="str">
        <f t="shared" si="22"/>
        <v>005</v>
      </c>
      <c r="H91" s="33" t="str">
        <f t="shared" si="23"/>
        <v>E001</v>
      </c>
      <c r="I91" s="34">
        <f t="shared" si="24"/>
        <v>21601</v>
      </c>
      <c r="J91" s="34">
        <f t="shared" si="15"/>
        <v>1</v>
      </c>
      <c r="K91" s="34">
        <f t="shared" si="25"/>
        <v>1</v>
      </c>
      <c r="L91" s="34">
        <f t="shared" si="26"/>
        <v>15</v>
      </c>
      <c r="M91" s="34" t="s">
        <v>22</v>
      </c>
      <c r="N91" s="30">
        <v>2025</v>
      </c>
      <c r="O91" s="30" t="s">
        <v>55</v>
      </c>
      <c r="P91" s="30">
        <v>57</v>
      </c>
      <c r="Q91" s="30">
        <v>0</v>
      </c>
      <c r="R91" s="30">
        <v>21601</v>
      </c>
      <c r="S91" s="24">
        <f t="shared" si="16"/>
        <v>27708</v>
      </c>
      <c r="T91" s="24">
        <v>2309</v>
      </c>
      <c r="U91" s="24">
        <v>2309</v>
      </c>
      <c r="V91" s="24">
        <v>2309</v>
      </c>
      <c r="W91" s="24">
        <v>2309</v>
      </c>
      <c r="X91" s="24">
        <v>2309</v>
      </c>
      <c r="Y91" s="24">
        <v>2309</v>
      </c>
      <c r="Z91" s="24">
        <v>2309</v>
      </c>
      <c r="AA91" s="24">
        <v>2309</v>
      </c>
      <c r="AB91" s="24">
        <v>2309</v>
      </c>
      <c r="AC91" s="24">
        <v>2309</v>
      </c>
      <c r="AD91" s="24">
        <v>2309</v>
      </c>
      <c r="AE91" s="24">
        <v>2309</v>
      </c>
      <c r="AG91" s="35">
        <v>27708</v>
      </c>
      <c r="AH91" s="24">
        <f t="shared" si="27"/>
        <v>0</v>
      </c>
    </row>
    <row r="92" spans="1:34" s="24" customFormat="1" x14ac:dyDescent="0.2">
      <c r="A92" s="33">
        <f t="shared" si="17"/>
        <v>2000</v>
      </c>
      <c r="B92" s="33">
        <f t="shared" si="18"/>
        <v>2400</v>
      </c>
      <c r="C92" s="34" t="s">
        <v>17</v>
      </c>
      <c r="D92" s="34" t="str">
        <f t="shared" si="19"/>
        <v>2</v>
      </c>
      <c r="E92" s="34">
        <f t="shared" si="20"/>
        <v>5</v>
      </c>
      <c r="F92" s="34" t="str">
        <f t="shared" si="21"/>
        <v>04</v>
      </c>
      <c r="G92" s="34" t="str">
        <f t="shared" si="22"/>
        <v>005</v>
      </c>
      <c r="H92" s="33" t="str">
        <f t="shared" si="23"/>
        <v>E001</v>
      </c>
      <c r="I92" s="34">
        <f t="shared" si="24"/>
        <v>24601</v>
      </c>
      <c r="J92" s="34">
        <f t="shared" si="15"/>
        <v>1</v>
      </c>
      <c r="K92" s="34">
        <f t="shared" si="25"/>
        <v>1</v>
      </c>
      <c r="L92" s="34">
        <f t="shared" si="26"/>
        <v>15</v>
      </c>
      <c r="M92" s="34" t="s">
        <v>22</v>
      </c>
      <c r="N92" s="30">
        <v>2025</v>
      </c>
      <c r="O92" s="30" t="s">
        <v>55</v>
      </c>
      <c r="P92" s="30">
        <v>57</v>
      </c>
      <c r="Q92" s="30">
        <v>0</v>
      </c>
      <c r="R92" s="30">
        <v>24601</v>
      </c>
      <c r="S92" s="24">
        <f t="shared" si="16"/>
        <v>34562.629999999997</v>
      </c>
      <c r="T92" s="24">
        <v>2880.21</v>
      </c>
      <c r="U92" s="24">
        <v>2880.21</v>
      </c>
      <c r="V92" s="24">
        <v>2880.21</v>
      </c>
      <c r="W92" s="24">
        <v>2880.21</v>
      </c>
      <c r="X92" s="24">
        <v>2880.21</v>
      </c>
      <c r="Y92" s="24">
        <v>2880.21</v>
      </c>
      <c r="Z92" s="24">
        <v>2880.21</v>
      </c>
      <c r="AA92" s="24">
        <v>2880.21</v>
      </c>
      <c r="AB92" s="24">
        <v>2880.21</v>
      </c>
      <c r="AC92" s="24">
        <v>2880.21</v>
      </c>
      <c r="AD92" s="24">
        <v>2880.21</v>
      </c>
      <c r="AE92" s="24">
        <v>2880.32</v>
      </c>
      <c r="AG92" s="35">
        <v>34562.629999999997</v>
      </c>
      <c r="AH92" s="24">
        <f t="shared" si="27"/>
        <v>0</v>
      </c>
    </row>
    <row r="93" spans="1:34" s="24" customFormat="1" x14ac:dyDescent="0.2">
      <c r="A93" s="33">
        <f t="shared" si="17"/>
        <v>3000</v>
      </c>
      <c r="B93" s="33">
        <f t="shared" si="18"/>
        <v>3300</v>
      </c>
      <c r="C93" s="34" t="s">
        <v>17</v>
      </c>
      <c r="D93" s="34" t="str">
        <f t="shared" si="19"/>
        <v>2</v>
      </c>
      <c r="E93" s="34">
        <f t="shared" si="20"/>
        <v>5</v>
      </c>
      <c r="F93" s="34" t="str">
        <f t="shared" si="21"/>
        <v>04</v>
      </c>
      <c r="G93" s="34" t="str">
        <f t="shared" si="22"/>
        <v>005</v>
      </c>
      <c r="H93" s="33" t="str">
        <f t="shared" si="23"/>
        <v>E001</v>
      </c>
      <c r="I93" s="34">
        <f t="shared" si="24"/>
        <v>33401</v>
      </c>
      <c r="J93" s="34">
        <f t="shared" si="15"/>
        <v>1</v>
      </c>
      <c r="K93" s="34">
        <f t="shared" si="25"/>
        <v>1</v>
      </c>
      <c r="L93" s="34">
        <f t="shared" si="26"/>
        <v>15</v>
      </c>
      <c r="M93" s="34" t="s">
        <v>22</v>
      </c>
      <c r="N93" s="30">
        <v>2025</v>
      </c>
      <c r="O93" s="30" t="s">
        <v>55</v>
      </c>
      <c r="P93" s="30">
        <v>57</v>
      </c>
      <c r="Q93" s="30">
        <v>0</v>
      </c>
      <c r="R93" s="30">
        <v>33401</v>
      </c>
      <c r="S93" s="24">
        <f t="shared" si="16"/>
        <v>169994</v>
      </c>
      <c r="AB93" s="24">
        <v>84997</v>
      </c>
      <c r="AC93" s="24">
        <v>84997</v>
      </c>
      <c r="AG93" s="35">
        <v>169994</v>
      </c>
      <c r="AH93" s="24">
        <f t="shared" si="27"/>
        <v>0</v>
      </c>
    </row>
    <row r="94" spans="1:34" s="24" customFormat="1" x14ac:dyDescent="0.2">
      <c r="A94" s="33">
        <f t="shared" si="17"/>
        <v>3000</v>
      </c>
      <c r="B94" s="33">
        <f t="shared" si="18"/>
        <v>3300</v>
      </c>
      <c r="C94" s="34" t="s">
        <v>17</v>
      </c>
      <c r="D94" s="34" t="str">
        <f t="shared" si="19"/>
        <v>2</v>
      </c>
      <c r="E94" s="34">
        <f t="shared" si="20"/>
        <v>5</v>
      </c>
      <c r="F94" s="34" t="str">
        <f t="shared" si="21"/>
        <v>04</v>
      </c>
      <c r="G94" s="34" t="str">
        <f t="shared" si="22"/>
        <v>005</v>
      </c>
      <c r="H94" s="33" t="str">
        <f t="shared" si="23"/>
        <v>E001</v>
      </c>
      <c r="I94" s="34">
        <f t="shared" si="24"/>
        <v>33602</v>
      </c>
      <c r="J94" s="34">
        <f t="shared" si="15"/>
        <v>1</v>
      </c>
      <c r="K94" s="34">
        <f t="shared" si="25"/>
        <v>1</v>
      </c>
      <c r="L94" s="34">
        <f t="shared" si="26"/>
        <v>15</v>
      </c>
      <c r="M94" s="34" t="s">
        <v>22</v>
      </c>
      <c r="N94" s="30">
        <v>2025</v>
      </c>
      <c r="O94" s="30" t="s">
        <v>55</v>
      </c>
      <c r="P94" s="30">
        <v>57</v>
      </c>
      <c r="Q94" s="30">
        <v>0</v>
      </c>
      <c r="R94" s="30">
        <v>33602</v>
      </c>
      <c r="S94" s="24">
        <f t="shared" si="16"/>
        <v>39996</v>
      </c>
      <c r="T94" s="24">
        <v>3333</v>
      </c>
      <c r="U94" s="24">
        <v>3333</v>
      </c>
      <c r="V94" s="24">
        <v>3333</v>
      </c>
      <c r="W94" s="24">
        <v>3333</v>
      </c>
      <c r="X94" s="24">
        <v>3333</v>
      </c>
      <c r="Y94" s="24">
        <v>3333</v>
      </c>
      <c r="Z94" s="24">
        <v>3333</v>
      </c>
      <c r="AA94" s="24">
        <v>3333</v>
      </c>
      <c r="AB94" s="24">
        <v>3333</v>
      </c>
      <c r="AC94" s="24">
        <v>3333</v>
      </c>
      <c r="AD94" s="24">
        <v>3333</v>
      </c>
      <c r="AE94" s="24">
        <v>3333</v>
      </c>
      <c r="AG94" s="35">
        <v>39996</v>
      </c>
      <c r="AH94" s="24">
        <f t="shared" si="27"/>
        <v>0</v>
      </c>
    </row>
    <row r="95" spans="1:34" s="24" customFormat="1" x14ac:dyDescent="0.2">
      <c r="A95" s="33">
        <f t="shared" si="17"/>
        <v>3000</v>
      </c>
      <c r="B95" s="33">
        <f t="shared" si="18"/>
        <v>3300</v>
      </c>
      <c r="C95" s="34" t="s">
        <v>17</v>
      </c>
      <c r="D95" s="34" t="str">
        <f t="shared" si="19"/>
        <v>2</v>
      </c>
      <c r="E95" s="34">
        <f t="shared" si="20"/>
        <v>5</v>
      </c>
      <c r="F95" s="34" t="str">
        <f t="shared" si="21"/>
        <v>04</v>
      </c>
      <c r="G95" s="34" t="str">
        <f t="shared" si="22"/>
        <v>005</v>
      </c>
      <c r="H95" s="33" t="str">
        <f t="shared" si="23"/>
        <v>E001</v>
      </c>
      <c r="I95" s="34">
        <f t="shared" si="24"/>
        <v>33903</v>
      </c>
      <c r="J95" s="34">
        <f t="shared" si="15"/>
        <v>1</v>
      </c>
      <c r="K95" s="34">
        <f t="shared" si="25"/>
        <v>1</v>
      </c>
      <c r="L95" s="34">
        <f t="shared" si="26"/>
        <v>15</v>
      </c>
      <c r="M95" s="34" t="s">
        <v>22</v>
      </c>
      <c r="N95" s="30">
        <v>2025</v>
      </c>
      <c r="O95" s="30" t="s">
        <v>55</v>
      </c>
      <c r="P95" s="30">
        <v>57</v>
      </c>
      <c r="Q95" s="30">
        <v>0</v>
      </c>
      <c r="R95" s="30">
        <v>33903</v>
      </c>
      <c r="S95" s="24">
        <f t="shared" si="16"/>
        <v>39247.29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13082.43</v>
      </c>
      <c r="AD95" s="24">
        <v>13082.43</v>
      </c>
      <c r="AE95" s="24">
        <v>13082.43</v>
      </c>
      <c r="AG95" s="35">
        <v>39247.289999999994</v>
      </c>
      <c r="AH95" s="24">
        <f t="shared" si="27"/>
        <v>0</v>
      </c>
    </row>
    <row r="96" spans="1:34" s="24" customFormat="1" x14ac:dyDescent="0.2">
      <c r="A96" s="33">
        <f t="shared" si="17"/>
        <v>3000</v>
      </c>
      <c r="B96" s="33">
        <f t="shared" si="18"/>
        <v>3500</v>
      </c>
      <c r="C96" s="34" t="s">
        <v>17</v>
      </c>
      <c r="D96" s="34" t="str">
        <f t="shared" si="19"/>
        <v>2</v>
      </c>
      <c r="E96" s="34">
        <f t="shared" si="20"/>
        <v>5</v>
      </c>
      <c r="F96" s="34" t="str">
        <f t="shared" si="21"/>
        <v>04</v>
      </c>
      <c r="G96" s="34" t="str">
        <f t="shared" si="22"/>
        <v>005</v>
      </c>
      <c r="H96" s="33" t="str">
        <f t="shared" si="23"/>
        <v>E001</v>
      </c>
      <c r="I96" s="34">
        <f t="shared" si="24"/>
        <v>35901</v>
      </c>
      <c r="J96" s="34">
        <f t="shared" si="15"/>
        <v>1</v>
      </c>
      <c r="K96" s="34">
        <f t="shared" si="25"/>
        <v>1</v>
      </c>
      <c r="L96" s="34">
        <f t="shared" si="26"/>
        <v>15</v>
      </c>
      <c r="M96" s="34" t="s">
        <v>22</v>
      </c>
      <c r="N96" s="30">
        <v>2025</v>
      </c>
      <c r="O96" s="30" t="s">
        <v>55</v>
      </c>
      <c r="P96" s="30">
        <v>57</v>
      </c>
      <c r="Q96" s="30">
        <v>0</v>
      </c>
      <c r="R96" s="30">
        <v>35901</v>
      </c>
      <c r="S96" s="24">
        <f t="shared" si="16"/>
        <v>79996.000000000015</v>
      </c>
      <c r="T96" s="24">
        <v>0</v>
      </c>
      <c r="U96" s="24">
        <v>6666.3</v>
      </c>
      <c r="V96" s="24">
        <v>6666.3</v>
      </c>
      <c r="W96" s="24">
        <v>6666.3</v>
      </c>
      <c r="X96" s="24">
        <v>6666.3</v>
      </c>
      <c r="Y96" s="24">
        <v>6666.3</v>
      </c>
      <c r="Z96" s="24">
        <v>6666.3</v>
      </c>
      <c r="AA96" s="24">
        <v>6666.3</v>
      </c>
      <c r="AB96" s="24">
        <v>6666.3</v>
      </c>
      <c r="AC96" s="24">
        <v>6666.3</v>
      </c>
      <c r="AD96" s="24">
        <v>13332.6</v>
      </c>
      <c r="AE96" s="24">
        <v>6666.7</v>
      </c>
      <c r="AG96" s="35">
        <v>79996.000000000015</v>
      </c>
      <c r="AH96" s="24">
        <f t="shared" si="27"/>
        <v>0</v>
      </c>
    </row>
    <row r="97" spans="1:34" s="24" customFormat="1" x14ac:dyDescent="0.2">
      <c r="A97" s="33">
        <f t="shared" si="17"/>
        <v>2000</v>
      </c>
      <c r="B97" s="33">
        <f t="shared" si="18"/>
        <v>2100</v>
      </c>
      <c r="C97" s="34" t="s">
        <v>17</v>
      </c>
      <c r="D97" s="34" t="str">
        <f t="shared" si="19"/>
        <v>2</v>
      </c>
      <c r="E97" s="34">
        <f t="shared" si="20"/>
        <v>5</v>
      </c>
      <c r="F97" s="34" t="str">
        <f t="shared" si="21"/>
        <v>04</v>
      </c>
      <c r="G97" s="34" t="str">
        <f t="shared" si="22"/>
        <v>005</v>
      </c>
      <c r="H97" s="33" t="str">
        <f t="shared" si="23"/>
        <v>E001</v>
      </c>
      <c r="I97" s="34">
        <f t="shared" si="24"/>
        <v>21101</v>
      </c>
      <c r="J97" s="34">
        <f t="shared" si="15"/>
        <v>1</v>
      </c>
      <c r="K97" s="34">
        <f t="shared" si="25"/>
        <v>1</v>
      </c>
      <c r="L97" s="34">
        <f t="shared" si="26"/>
        <v>15</v>
      </c>
      <c r="M97" s="34" t="s">
        <v>22</v>
      </c>
      <c r="N97" s="30">
        <v>3001</v>
      </c>
      <c r="O97" s="30" t="s">
        <v>55</v>
      </c>
      <c r="P97" s="30">
        <v>57</v>
      </c>
      <c r="Q97" s="30">
        <v>0</v>
      </c>
      <c r="R97" s="30">
        <v>21101</v>
      </c>
      <c r="S97" s="24">
        <f t="shared" si="16"/>
        <v>11510.61</v>
      </c>
      <c r="T97" s="24">
        <v>1000</v>
      </c>
      <c r="U97" s="24">
        <v>1000</v>
      </c>
      <c r="V97" s="24">
        <v>1000</v>
      </c>
      <c r="W97" s="24">
        <v>1000</v>
      </c>
      <c r="X97" s="24">
        <v>1000</v>
      </c>
      <c r="Y97" s="24">
        <v>0</v>
      </c>
      <c r="Z97" s="24">
        <v>0</v>
      </c>
      <c r="AA97" s="24">
        <v>3000</v>
      </c>
      <c r="AB97" s="24">
        <v>1000</v>
      </c>
      <c r="AC97" s="24">
        <v>1000</v>
      </c>
      <c r="AD97" s="24">
        <v>1000</v>
      </c>
      <c r="AE97" s="24">
        <v>510.61</v>
      </c>
      <c r="AG97" s="35">
        <v>11510.61</v>
      </c>
      <c r="AH97" s="24">
        <f t="shared" si="27"/>
        <v>0</v>
      </c>
    </row>
    <row r="98" spans="1:34" s="24" customFormat="1" x14ac:dyDescent="0.2">
      <c r="A98" s="33">
        <f t="shared" si="17"/>
        <v>2000</v>
      </c>
      <c r="B98" s="33">
        <f t="shared" si="18"/>
        <v>2100</v>
      </c>
      <c r="C98" s="34" t="s">
        <v>17</v>
      </c>
      <c r="D98" s="34" t="str">
        <f t="shared" si="19"/>
        <v>2</v>
      </c>
      <c r="E98" s="34">
        <f t="shared" si="20"/>
        <v>5</v>
      </c>
      <c r="F98" s="34" t="str">
        <f t="shared" si="21"/>
        <v>04</v>
      </c>
      <c r="G98" s="34" t="str">
        <f t="shared" si="22"/>
        <v>005</v>
      </c>
      <c r="H98" s="33" t="str">
        <f t="shared" si="23"/>
        <v>E001</v>
      </c>
      <c r="I98" s="34">
        <f t="shared" si="24"/>
        <v>21201</v>
      </c>
      <c r="J98" s="34">
        <f t="shared" si="15"/>
        <v>1</v>
      </c>
      <c r="K98" s="34">
        <f t="shared" si="25"/>
        <v>1</v>
      </c>
      <c r="L98" s="34">
        <f t="shared" si="26"/>
        <v>15</v>
      </c>
      <c r="M98" s="34" t="s">
        <v>22</v>
      </c>
      <c r="N98" s="30">
        <v>3001</v>
      </c>
      <c r="O98" s="30" t="s">
        <v>55</v>
      </c>
      <c r="P98" s="30">
        <v>57</v>
      </c>
      <c r="Q98" s="30">
        <v>0</v>
      </c>
      <c r="R98" s="30">
        <v>21201</v>
      </c>
      <c r="S98" s="24">
        <f t="shared" si="16"/>
        <v>12469.83</v>
      </c>
      <c r="T98" s="24">
        <v>0</v>
      </c>
      <c r="U98" s="24">
        <v>0</v>
      </c>
      <c r="V98" s="24">
        <v>3333</v>
      </c>
      <c r="W98" s="24">
        <v>0</v>
      </c>
      <c r="X98" s="24">
        <v>0</v>
      </c>
      <c r="Y98" s="24">
        <v>0</v>
      </c>
      <c r="Z98" s="24">
        <v>4333</v>
      </c>
      <c r="AA98" s="24">
        <v>1000</v>
      </c>
      <c r="AB98" s="24">
        <v>0</v>
      </c>
      <c r="AC98" s="24">
        <v>3803.83</v>
      </c>
      <c r="AD98" s="24">
        <v>0</v>
      </c>
      <c r="AE98" s="24">
        <v>0</v>
      </c>
      <c r="AG98" s="35">
        <v>12469.83</v>
      </c>
      <c r="AH98" s="24">
        <f t="shared" si="27"/>
        <v>0</v>
      </c>
    </row>
    <row r="99" spans="1:34" s="24" customFormat="1" x14ac:dyDescent="0.2">
      <c r="A99" s="33">
        <f t="shared" si="17"/>
        <v>2000</v>
      </c>
      <c r="B99" s="33">
        <f t="shared" si="18"/>
        <v>2100</v>
      </c>
      <c r="C99" s="34" t="s">
        <v>17</v>
      </c>
      <c r="D99" s="34" t="str">
        <f t="shared" si="19"/>
        <v>2</v>
      </c>
      <c r="E99" s="34">
        <f t="shared" si="20"/>
        <v>5</v>
      </c>
      <c r="F99" s="34" t="str">
        <f t="shared" si="21"/>
        <v>04</v>
      </c>
      <c r="G99" s="34" t="str">
        <f t="shared" si="22"/>
        <v>005</v>
      </c>
      <c r="H99" s="33" t="str">
        <f t="shared" si="23"/>
        <v>E001</v>
      </c>
      <c r="I99" s="34">
        <f t="shared" si="24"/>
        <v>21401</v>
      </c>
      <c r="J99" s="34">
        <f t="shared" si="15"/>
        <v>1</v>
      </c>
      <c r="K99" s="34">
        <f t="shared" si="25"/>
        <v>1</v>
      </c>
      <c r="L99" s="34">
        <f t="shared" si="26"/>
        <v>15</v>
      </c>
      <c r="M99" s="34" t="s">
        <v>22</v>
      </c>
      <c r="N99" s="30">
        <v>3001</v>
      </c>
      <c r="O99" s="30" t="s">
        <v>55</v>
      </c>
      <c r="P99" s="30">
        <v>57</v>
      </c>
      <c r="Q99" s="30">
        <v>0</v>
      </c>
      <c r="R99" s="30">
        <v>21401</v>
      </c>
      <c r="S99" s="24">
        <f t="shared" si="16"/>
        <v>7673.74</v>
      </c>
      <c r="T99" s="24">
        <v>0</v>
      </c>
      <c r="U99" s="24">
        <v>2000</v>
      </c>
      <c r="V99" s="24">
        <v>0</v>
      </c>
      <c r="W99" s="24">
        <v>0</v>
      </c>
      <c r="X99" s="24">
        <v>2000</v>
      </c>
      <c r="Y99" s="24">
        <v>0</v>
      </c>
      <c r="Z99" s="24">
        <v>0</v>
      </c>
      <c r="AA99" s="24">
        <v>2000</v>
      </c>
      <c r="AB99" s="24">
        <v>0</v>
      </c>
      <c r="AC99" s="24">
        <v>0</v>
      </c>
      <c r="AD99" s="24">
        <v>1673.74</v>
      </c>
      <c r="AE99" s="24">
        <v>0</v>
      </c>
      <c r="AG99" s="35">
        <v>7673.74</v>
      </c>
      <c r="AH99" s="24">
        <f t="shared" si="27"/>
        <v>0</v>
      </c>
    </row>
    <row r="100" spans="1:34" s="24" customFormat="1" x14ac:dyDescent="0.2">
      <c r="A100" s="33">
        <f t="shared" si="17"/>
        <v>2000</v>
      </c>
      <c r="B100" s="33">
        <f t="shared" si="18"/>
        <v>2200</v>
      </c>
      <c r="C100" s="34" t="s">
        <v>17</v>
      </c>
      <c r="D100" s="34" t="str">
        <f t="shared" si="19"/>
        <v>2</v>
      </c>
      <c r="E100" s="34">
        <f t="shared" si="20"/>
        <v>5</v>
      </c>
      <c r="F100" s="34" t="str">
        <f t="shared" si="21"/>
        <v>04</v>
      </c>
      <c r="G100" s="34" t="str">
        <f t="shared" si="22"/>
        <v>005</v>
      </c>
      <c r="H100" s="33" t="str">
        <f t="shared" si="23"/>
        <v>E001</v>
      </c>
      <c r="I100" s="34">
        <f t="shared" si="24"/>
        <v>22104</v>
      </c>
      <c r="J100" s="34">
        <f t="shared" si="15"/>
        <v>1</v>
      </c>
      <c r="K100" s="34">
        <f t="shared" si="25"/>
        <v>1</v>
      </c>
      <c r="L100" s="34">
        <f t="shared" si="26"/>
        <v>15</v>
      </c>
      <c r="M100" s="34" t="s">
        <v>22</v>
      </c>
      <c r="N100" s="30">
        <v>3001</v>
      </c>
      <c r="O100" s="30" t="s">
        <v>55</v>
      </c>
      <c r="P100" s="30">
        <v>57</v>
      </c>
      <c r="Q100" s="30">
        <v>0</v>
      </c>
      <c r="R100" s="30">
        <v>22104</v>
      </c>
      <c r="S100" s="24">
        <f t="shared" si="16"/>
        <v>6714.53</v>
      </c>
      <c r="T100" s="24">
        <v>0</v>
      </c>
      <c r="U100" s="24">
        <v>0</v>
      </c>
      <c r="V100" s="24">
        <v>2000</v>
      </c>
      <c r="W100" s="24">
        <v>0</v>
      </c>
      <c r="X100" s="24">
        <v>0</v>
      </c>
      <c r="Y100" s="24">
        <v>1666</v>
      </c>
      <c r="Z100" s="24">
        <v>0</v>
      </c>
      <c r="AA100" s="24">
        <v>1382.53</v>
      </c>
      <c r="AB100" s="24">
        <v>0</v>
      </c>
      <c r="AC100" s="24">
        <v>1666</v>
      </c>
      <c r="AD100" s="24">
        <v>0</v>
      </c>
      <c r="AE100" s="24">
        <v>0</v>
      </c>
      <c r="AG100" s="35">
        <v>6714.53</v>
      </c>
      <c r="AH100" s="24">
        <f t="shared" si="27"/>
        <v>0</v>
      </c>
    </row>
    <row r="101" spans="1:34" s="24" customFormat="1" x14ac:dyDescent="0.2">
      <c r="A101" s="33">
        <f t="shared" si="17"/>
        <v>2000</v>
      </c>
      <c r="B101" s="33">
        <f t="shared" si="18"/>
        <v>2200</v>
      </c>
      <c r="C101" s="34" t="s">
        <v>17</v>
      </c>
      <c r="D101" s="34" t="str">
        <f t="shared" si="19"/>
        <v>2</v>
      </c>
      <c r="E101" s="34">
        <f t="shared" si="20"/>
        <v>5</v>
      </c>
      <c r="F101" s="34" t="str">
        <f t="shared" si="21"/>
        <v>04</v>
      </c>
      <c r="G101" s="34" t="str">
        <f t="shared" si="22"/>
        <v>005</v>
      </c>
      <c r="H101" s="33" t="str">
        <f t="shared" si="23"/>
        <v>E001</v>
      </c>
      <c r="I101" s="34">
        <f t="shared" si="24"/>
        <v>22301</v>
      </c>
      <c r="J101" s="34">
        <f t="shared" si="15"/>
        <v>1</v>
      </c>
      <c r="K101" s="34">
        <f t="shared" si="25"/>
        <v>1</v>
      </c>
      <c r="L101" s="34">
        <f t="shared" si="26"/>
        <v>15</v>
      </c>
      <c r="M101" s="34" t="s">
        <v>22</v>
      </c>
      <c r="N101" s="30">
        <v>3001</v>
      </c>
      <c r="O101" s="30" t="s">
        <v>55</v>
      </c>
      <c r="P101" s="30">
        <v>57</v>
      </c>
      <c r="Q101" s="30">
        <v>0</v>
      </c>
      <c r="R101" s="30">
        <v>22301</v>
      </c>
      <c r="S101" s="24">
        <f t="shared" si="16"/>
        <v>2300.12</v>
      </c>
      <c r="T101" s="24">
        <v>0</v>
      </c>
      <c r="U101" s="24">
        <v>600</v>
      </c>
      <c r="V101" s="24">
        <v>0</v>
      </c>
      <c r="W101" s="24">
        <v>0</v>
      </c>
      <c r="X101" s="24">
        <v>600</v>
      </c>
      <c r="Y101" s="24">
        <v>0</v>
      </c>
      <c r="Z101" s="24">
        <v>0</v>
      </c>
      <c r="AA101" s="24">
        <v>600</v>
      </c>
      <c r="AB101" s="24">
        <v>500.12</v>
      </c>
      <c r="AC101" s="24">
        <v>0</v>
      </c>
      <c r="AD101" s="24">
        <v>0</v>
      </c>
      <c r="AE101" s="24">
        <v>0</v>
      </c>
      <c r="AG101" s="35">
        <v>2300.12</v>
      </c>
      <c r="AH101" s="24">
        <f t="shared" si="27"/>
        <v>0</v>
      </c>
    </row>
    <row r="102" spans="1:34" s="24" customFormat="1" x14ac:dyDescent="0.2">
      <c r="A102" s="33">
        <f t="shared" si="17"/>
        <v>3000</v>
      </c>
      <c r="B102" s="33">
        <f t="shared" si="18"/>
        <v>3100</v>
      </c>
      <c r="C102" s="34" t="s">
        <v>17</v>
      </c>
      <c r="D102" s="34" t="str">
        <f t="shared" si="19"/>
        <v>2</v>
      </c>
      <c r="E102" s="34">
        <f t="shared" si="20"/>
        <v>5</v>
      </c>
      <c r="F102" s="34" t="str">
        <f t="shared" si="21"/>
        <v>04</v>
      </c>
      <c r="G102" s="34" t="str">
        <f t="shared" si="22"/>
        <v>005</v>
      </c>
      <c r="H102" s="33" t="str">
        <f t="shared" si="23"/>
        <v>E001</v>
      </c>
      <c r="I102" s="34">
        <f t="shared" si="24"/>
        <v>31801</v>
      </c>
      <c r="J102" s="34">
        <f t="shared" si="15"/>
        <v>1</v>
      </c>
      <c r="K102" s="34">
        <f t="shared" si="25"/>
        <v>1</v>
      </c>
      <c r="L102" s="34">
        <f t="shared" si="26"/>
        <v>15</v>
      </c>
      <c r="M102" s="34" t="s">
        <v>22</v>
      </c>
      <c r="N102" s="30">
        <v>3001</v>
      </c>
      <c r="O102" s="30" t="s">
        <v>55</v>
      </c>
      <c r="P102" s="30">
        <v>57</v>
      </c>
      <c r="Q102" s="30">
        <v>0</v>
      </c>
      <c r="R102" s="30">
        <v>31801</v>
      </c>
      <c r="S102" s="24">
        <f t="shared" si="16"/>
        <v>6714.53</v>
      </c>
      <c r="T102" s="24">
        <v>0</v>
      </c>
      <c r="U102" s="24">
        <v>500</v>
      </c>
      <c r="V102" s="24">
        <v>1250</v>
      </c>
      <c r="W102" s="24">
        <v>0</v>
      </c>
      <c r="X102" s="24">
        <v>1750</v>
      </c>
      <c r="Z102" s="24">
        <v>0</v>
      </c>
      <c r="AA102" s="24">
        <v>1750</v>
      </c>
      <c r="AC102" s="24">
        <v>0</v>
      </c>
      <c r="AD102" s="24">
        <v>1464.53</v>
      </c>
      <c r="AE102" s="24">
        <v>0</v>
      </c>
      <c r="AG102" s="35">
        <v>6714.53</v>
      </c>
      <c r="AH102" s="24">
        <f t="shared" si="27"/>
        <v>0</v>
      </c>
    </row>
    <row r="103" spans="1:34" s="24" customFormat="1" x14ac:dyDescent="0.2">
      <c r="A103" s="33">
        <f t="shared" si="17"/>
        <v>3000</v>
      </c>
      <c r="B103" s="33">
        <f t="shared" si="18"/>
        <v>3200</v>
      </c>
      <c r="C103" s="34" t="s">
        <v>17</v>
      </c>
      <c r="D103" s="34" t="str">
        <f t="shared" si="19"/>
        <v>2</v>
      </c>
      <c r="E103" s="34">
        <f t="shared" si="20"/>
        <v>5</v>
      </c>
      <c r="F103" s="34" t="str">
        <f t="shared" si="21"/>
        <v>04</v>
      </c>
      <c r="G103" s="34" t="str">
        <f t="shared" si="22"/>
        <v>005</v>
      </c>
      <c r="H103" s="33" t="str">
        <f t="shared" si="23"/>
        <v>E001</v>
      </c>
      <c r="I103" s="34">
        <f t="shared" si="24"/>
        <v>32505</v>
      </c>
      <c r="J103" s="34">
        <f t="shared" si="15"/>
        <v>1</v>
      </c>
      <c r="K103" s="34">
        <f t="shared" si="25"/>
        <v>1</v>
      </c>
      <c r="L103" s="34">
        <f t="shared" si="26"/>
        <v>15</v>
      </c>
      <c r="M103" s="34" t="s">
        <v>22</v>
      </c>
      <c r="N103" s="30">
        <v>3001</v>
      </c>
      <c r="O103" s="30" t="s">
        <v>55</v>
      </c>
      <c r="P103" s="30">
        <v>57</v>
      </c>
      <c r="Q103" s="30">
        <v>0</v>
      </c>
      <c r="R103" s="30">
        <v>32505</v>
      </c>
      <c r="S103" s="24">
        <f t="shared" si="16"/>
        <v>115106.15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35000</v>
      </c>
      <c r="AD103" s="24">
        <v>35000</v>
      </c>
      <c r="AE103" s="24">
        <v>45106.15</v>
      </c>
      <c r="AG103" s="35">
        <v>115106.15</v>
      </c>
      <c r="AH103" s="24">
        <f t="shared" si="27"/>
        <v>0</v>
      </c>
    </row>
    <row r="104" spans="1:34" s="24" customFormat="1" x14ac:dyDescent="0.2">
      <c r="A104" s="33">
        <f t="shared" si="17"/>
        <v>3000</v>
      </c>
      <c r="B104" s="33">
        <f t="shared" si="18"/>
        <v>3200</v>
      </c>
      <c r="C104" s="34" t="s">
        <v>17</v>
      </c>
      <c r="D104" s="34" t="str">
        <f t="shared" si="19"/>
        <v>2</v>
      </c>
      <c r="E104" s="34">
        <f t="shared" si="20"/>
        <v>5</v>
      </c>
      <c r="F104" s="34" t="str">
        <f t="shared" si="21"/>
        <v>04</v>
      </c>
      <c r="G104" s="34" t="str">
        <f t="shared" si="22"/>
        <v>005</v>
      </c>
      <c r="H104" s="33" t="str">
        <f t="shared" si="23"/>
        <v>E001</v>
      </c>
      <c r="I104" s="34">
        <f t="shared" si="24"/>
        <v>32701</v>
      </c>
      <c r="J104" s="34">
        <f t="shared" si="15"/>
        <v>1</v>
      </c>
      <c r="K104" s="34">
        <f t="shared" si="25"/>
        <v>1</v>
      </c>
      <c r="L104" s="34">
        <f t="shared" si="26"/>
        <v>15</v>
      </c>
      <c r="M104" s="34" t="s">
        <v>22</v>
      </c>
      <c r="N104" s="30">
        <v>3001</v>
      </c>
      <c r="O104" s="30" t="s">
        <v>55</v>
      </c>
      <c r="P104" s="30">
        <v>57</v>
      </c>
      <c r="Q104" s="30">
        <v>0</v>
      </c>
      <c r="R104" s="30">
        <v>32701</v>
      </c>
      <c r="S104" s="24">
        <f t="shared" si="16"/>
        <v>57553.07</v>
      </c>
      <c r="T104" s="24">
        <v>0</v>
      </c>
      <c r="U104" s="24">
        <v>0</v>
      </c>
      <c r="V104" s="24">
        <v>10000</v>
      </c>
      <c r="W104" s="24">
        <v>0</v>
      </c>
      <c r="X104" s="24">
        <v>0</v>
      </c>
      <c r="Y104" s="24">
        <v>10000</v>
      </c>
      <c r="Z104" s="24">
        <v>10000</v>
      </c>
      <c r="AA104" s="24">
        <v>7553.07</v>
      </c>
      <c r="AB104" s="24">
        <v>10000</v>
      </c>
      <c r="AC104" s="24">
        <v>10000</v>
      </c>
      <c r="AD104" s="24">
        <v>0</v>
      </c>
      <c r="AE104" s="24">
        <v>0</v>
      </c>
      <c r="AG104" s="35">
        <v>57553.07</v>
      </c>
      <c r="AH104" s="24">
        <f t="shared" si="27"/>
        <v>0</v>
      </c>
    </row>
    <row r="105" spans="1:34" s="24" customFormat="1" x14ac:dyDescent="0.2">
      <c r="A105" s="33">
        <f t="shared" si="17"/>
        <v>3000</v>
      </c>
      <c r="B105" s="33">
        <f t="shared" si="18"/>
        <v>3300</v>
      </c>
      <c r="C105" s="34" t="s">
        <v>17</v>
      </c>
      <c r="D105" s="34" t="str">
        <f t="shared" si="19"/>
        <v>2</v>
      </c>
      <c r="E105" s="34">
        <f t="shared" si="20"/>
        <v>5</v>
      </c>
      <c r="F105" s="34" t="str">
        <f t="shared" si="21"/>
        <v>04</v>
      </c>
      <c r="G105" s="34" t="str">
        <f t="shared" si="22"/>
        <v>005</v>
      </c>
      <c r="H105" s="33" t="str">
        <f t="shared" si="23"/>
        <v>E001</v>
      </c>
      <c r="I105" s="34">
        <f t="shared" si="24"/>
        <v>33401</v>
      </c>
      <c r="J105" s="34">
        <f t="shared" si="15"/>
        <v>1</v>
      </c>
      <c r="K105" s="34">
        <f t="shared" si="25"/>
        <v>1</v>
      </c>
      <c r="L105" s="34">
        <f t="shared" si="26"/>
        <v>15</v>
      </c>
      <c r="M105" s="34" t="s">
        <v>22</v>
      </c>
      <c r="N105" s="30">
        <v>3001</v>
      </c>
      <c r="O105" s="30" t="s">
        <v>55</v>
      </c>
      <c r="P105" s="30">
        <v>57</v>
      </c>
      <c r="Q105" s="30">
        <v>0</v>
      </c>
      <c r="R105" s="30">
        <v>33401</v>
      </c>
      <c r="S105" s="24">
        <f t="shared" si="16"/>
        <v>767374.33000000007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146403</v>
      </c>
      <c r="Z105" s="24">
        <v>249535</v>
      </c>
      <c r="AA105" s="24">
        <v>34532.35</v>
      </c>
      <c r="AB105" s="24">
        <v>69405.460000000006</v>
      </c>
      <c r="AC105" s="24">
        <v>244310</v>
      </c>
      <c r="AD105" s="24">
        <v>23188.52</v>
      </c>
      <c r="AE105" s="24">
        <v>0</v>
      </c>
      <c r="AG105" s="35">
        <v>767374.33</v>
      </c>
      <c r="AH105" s="24">
        <f t="shared" si="27"/>
        <v>0</v>
      </c>
    </row>
    <row r="106" spans="1:34" s="24" customFormat="1" x14ac:dyDescent="0.2">
      <c r="A106" s="33">
        <f t="shared" si="17"/>
        <v>3000</v>
      </c>
      <c r="B106" s="33">
        <f t="shared" si="18"/>
        <v>3300</v>
      </c>
      <c r="C106" s="34" t="s">
        <v>17</v>
      </c>
      <c r="D106" s="34" t="str">
        <f t="shared" si="19"/>
        <v>2</v>
      </c>
      <c r="E106" s="34">
        <f t="shared" si="20"/>
        <v>5</v>
      </c>
      <c r="F106" s="34" t="str">
        <f t="shared" si="21"/>
        <v>04</v>
      </c>
      <c r="G106" s="34" t="str">
        <f t="shared" si="22"/>
        <v>005</v>
      </c>
      <c r="H106" s="33" t="str">
        <f t="shared" si="23"/>
        <v>E001</v>
      </c>
      <c r="I106" s="34">
        <f t="shared" si="24"/>
        <v>33603</v>
      </c>
      <c r="J106" s="34">
        <f t="shared" si="15"/>
        <v>1</v>
      </c>
      <c r="K106" s="34">
        <f t="shared" si="25"/>
        <v>1</v>
      </c>
      <c r="L106" s="34">
        <f t="shared" si="26"/>
        <v>15</v>
      </c>
      <c r="M106" s="34" t="s">
        <v>22</v>
      </c>
      <c r="N106" s="30">
        <v>3001</v>
      </c>
      <c r="O106" s="30" t="s">
        <v>55</v>
      </c>
      <c r="P106" s="30">
        <v>57</v>
      </c>
      <c r="Q106" s="30">
        <v>0</v>
      </c>
      <c r="R106" s="30">
        <v>33603</v>
      </c>
      <c r="S106" s="24">
        <f t="shared" si="16"/>
        <v>5755.3099999999995</v>
      </c>
      <c r="T106" s="24">
        <v>0</v>
      </c>
      <c r="U106" s="24">
        <v>0</v>
      </c>
      <c r="V106" s="24">
        <v>3000</v>
      </c>
      <c r="W106" s="24">
        <v>0</v>
      </c>
      <c r="Y106" s="24">
        <v>1500</v>
      </c>
      <c r="Z106" s="24">
        <v>0</v>
      </c>
      <c r="AA106" s="24">
        <v>0</v>
      </c>
      <c r="AB106" s="24">
        <v>1255.31</v>
      </c>
      <c r="AC106" s="24">
        <v>0</v>
      </c>
      <c r="AD106" s="24">
        <v>0</v>
      </c>
      <c r="AE106" s="24">
        <v>0</v>
      </c>
      <c r="AG106" s="35">
        <v>5755.3099999999995</v>
      </c>
      <c r="AH106" s="24">
        <f t="shared" si="27"/>
        <v>0</v>
      </c>
    </row>
    <row r="107" spans="1:34" s="24" customFormat="1" x14ac:dyDescent="0.2">
      <c r="A107" s="33">
        <f t="shared" si="17"/>
        <v>3000</v>
      </c>
      <c r="B107" s="33">
        <f t="shared" si="18"/>
        <v>3700</v>
      </c>
      <c r="C107" s="34" t="s">
        <v>17</v>
      </c>
      <c r="D107" s="34" t="str">
        <f t="shared" si="19"/>
        <v>2</v>
      </c>
      <c r="E107" s="34">
        <f t="shared" si="20"/>
        <v>5</v>
      </c>
      <c r="F107" s="34" t="str">
        <f t="shared" si="21"/>
        <v>04</v>
      </c>
      <c r="G107" s="34" t="str">
        <f t="shared" si="22"/>
        <v>005</v>
      </c>
      <c r="H107" s="33" t="str">
        <f t="shared" si="23"/>
        <v>E001</v>
      </c>
      <c r="I107" s="34">
        <f t="shared" si="24"/>
        <v>37104</v>
      </c>
      <c r="J107" s="34">
        <f t="shared" si="15"/>
        <v>1</v>
      </c>
      <c r="K107" s="34">
        <f t="shared" si="25"/>
        <v>1</v>
      </c>
      <c r="L107" s="34">
        <f t="shared" si="26"/>
        <v>15</v>
      </c>
      <c r="M107" s="34" t="s">
        <v>22</v>
      </c>
      <c r="N107" s="30">
        <v>3001</v>
      </c>
      <c r="O107" s="30" t="s">
        <v>55</v>
      </c>
      <c r="P107" s="30">
        <v>57</v>
      </c>
      <c r="Q107" s="30">
        <v>0</v>
      </c>
      <c r="R107" s="30">
        <v>37104</v>
      </c>
      <c r="S107" s="24">
        <f t="shared" si="16"/>
        <v>43164.81</v>
      </c>
      <c r="T107" s="24">
        <v>0</v>
      </c>
      <c r="U107" s="24">
        <v>0</v>
      </c>
      <c r="V107" s="24">
        <v>15000</v>
      </c>
      <c r="W107" s="24">
        <v>0</v>
      </c>
      <c r="X107" s="24">
        <v>0</v>
      </c>
      <c r="Y107" s="24">
        <v>15000</v>
      </c>
      <c r="Z107" s="24">
        <v>0</v>
      </c>
      <c r="AA107" s="24">
        <v>0</v>
      </c>
      <c r="AB107" s="24">
        <v>0</v>
      </c>
      <c r="AC107" s="24">
        <v>13164.81</v>
      </c>
      <c r="AD107" s="24">
        <v>0</v>
      </c>
      <c r="AE107" s="24">
        <v>0</v>
      </c>
      <c r="AG107" s="35">
        <v>43164.81</v>
      </c>
      <c r="AH107" s="24">
        <f t="shared" si="27"/>
        <v>0</v>
      </c>
    </row>
    <row r="108" spans="1:34" s="24" customFormat="1" x14ac:dyDescent="0.2">
      <c r="A108" s="33">
        <f t="shared" si="17"/>
        <v>3000</v>
      </c>
      <c r="B108" s="33">
        <f t="shared" si="18"/>
        <v>3700</v>
      </c>
      <c r="C108" s="34" t="s">
        <v>17</v>
      </c>
      <c r="D108" s="34" t="str">
        <f t="shared" si="19"/>
        <v>2</v>
      </c>
      <c r="E108" s="34">
        <f t="shared" si="20"/>
        <v>5</v>
      </c>
      <c r="F108" s="34" t="str">
        <f t="shared" si="21"/>
        <v>04</v>
      </c>
      <c r="G108" s="34" t="str">
        <f t="shared" si="22"/>
        <v>005</v>
      </c>
      <c r="H108" s="33" t="str">
        <f t="shared" si="23"/>
        <v>E001</v>
      </c>
      <c r="I108" s="34">
        <f t="shared" si="24"/>
        <v>37106</v>
      </c>
      <c r="J108" s="34">
        <f t="shared" si="15"/>
        <v>1</v>
      </c>
      <c r="K108" s="34">
        <f t="shared" si="25"/>
        <v>1</v>
      </c>
      <c r="L108" s="34">
        <f t="shared" si="26"/>
        <v>15</v>
      </c>
      <c r="M108" s="34" t="s">
        <v>22</v>
      </c>
      <c r="N108" s="30">
        <v>3001</v>
      </c>
      <c r="O108" s="30" t="s">
        <v>55</v>
      </c>
      <c r="P108" s="30">
        <v>57</v>
      </c>
      <c r="Q108" s="30">
        <v>0</v>
      </c>
      <c r="R108" s="30">
        <v>37106</v>
      </c>
      <c r="S108" s="24">
        <f t="shared" si="16"/>
        <v>57553.07</v>
      </c>
      <c r="T108" s="24">
        <v>0</v>
      </c>
      <c r="U108" s="24">
        <v>0</v>
      </c>
      <c r="V108" s="24">
        <v>0</v>
      </c>
      <c r="W108" s="24">
        <v>30000</v>
      </c>
      <c r="X108" s="24">
        <v>0</v>
      </c>
      <c r="Y108" s="24">
        <v>0</v>
      </c>
      <c r="Z108" s="24">
        <v>0</v>
      </c>
      <c r="AA108" s="24">
        <v>0</v>
      </c>
      <c r="AB108" s="24">
        <v>27553.07</v>
      </c>
      <c r="AC108" s="24">
        <v>0</v>
      </c>
      <c r="AD108" s="24">
        <v>0</v>
      </c>
      <c r="AE108" s="24">
        <v>0</v>
      </c>
      <c r="AG108" s="35">
        <v>57553.07</v>
      </c>
      <c r="AH108" s="24">
        <f t="shared" si="27"/>
        <v>0</v>
      </c>
    </row>
    <row r="109" spans="1:34" s="24" customFormat="1" x14ac:dyDescent="0.2">
      <c r="A109" s="33">
        <f t="shared" si="17"/>
        <v>3000</v>
      </c>
      <c r="B109" s="33">
        <f t="shared" si="18"/>
        <v>3700</v>
      </c>
      <c r="C109" s="34" t="s">
        <v>17</v>
      </c>
      <c r="D109" s="34" t="str">
        <f t="shared" si="19"/>
        <v>2</v>
      </c>
      <c r="E109" s="34">
        <f t="shared" si="20"/>
        <v>5</v>
      </c>
      <c r="F109" s="34" t="str">
        <f t="shared" si="21"/>
        <v>04</v>
      </c>
      <c r="G109" s="34" t="str">
        <f t="shared" si="22"/>
        <v>005</v>
      </c>
      <c r="H109" s="33" t="str">
        <f t="shared" si="23"/>
        <v>E001</v>
      </c>
      <c r="I109" s="34">
        <f t="shared" si="24"/>
        <v>37204</v>
      </c>
      <c r="J109" s="34">
        <f t="shared" si="15"/>
        <v>1</v>
      </c>
      <c r="K109" s="34">
        <f t="shared" si="25"/>
        <v>1</v>
      </c>
      <c r="L109" s="34">
        <f t="shared" si="26"/>
        <v>15</v>
      </c>
      <c r="M109" s="34" t="s">
        <v>22</v>
      </c>
      <c r="N109" s="30">
        <v>3001</v>
      </c>
      <c r="O109" s="30" t="s">
        <v>55</v>
      </c>
      <c r="P109" s="30">
        <v>57</v>
      </c>
      <c r="Q109" s="30">
        <v>0</v>
      </c>
      <c r="R109" s="30">
        <v>37204</v>
      </c>
      <c r="S109" s="24">
        <f t="shared" si="16"/>
        <v>11510.61</v>
      </c>
      <c r="T109" s="24">
        <v>0</v>
      </c>
      <c r="U109" s="24">
        <v>0</v>
      </c>
      <c r="V109" s="24">
        <v>2000</v>
      </c>
      <c r="W109" s="24">
        <v>0</v>
      </c>
      <c r="X109" s="24">
        <v>2000</v>
      </c>
      <c r="Y109" s="24">
        <v>0</v>
      </c>
      <c r="Z109" s="24">
        <v>2000</v>
      </c>
      <c r="AA109" s="24">
        <v>2000</v>
      </c>
      <c r="AB109" s="24">
        <v>0</v>
      </c>
      <c r="AC109" s="24">
        <v>2000</v>
      </c>
      <c r="AD109" s="24">
        <v>1510.61</v>
      </c>
      <c r="AE109" s="24">
        <v>0</v>
      </c>
      <c r="AG109" s="35">
        <v>11510.61</v>
      </c>
      <c r="AH109" s="24">
        <f t="shared" si="27"/>
        <v>0</v>
      </c>
    </row>
    <row r="110" spans="1:34" s="24" customFormat="1" x14ac:dyDescent="0.2">
      <c r="A110" s="33">
        <f t="shared" si="17"/>
        <v>3000</v>
      </c>
      <c r="B110" s="33">
        <f t="shared" si="18"/>
        <v>3700</v>
      </c>
      <c r="C110" s="34" t="s">
        <v>17</v>
      </c>
      <c r="D110" s="34" t="str">
        <f t="shared" si="19"/>
        <v>2</v>
      </c>
      <c r="E110" s="34">
        <f t="shared" si="20"/>
        <v>5</v>
      </c>
      <c r="F110" s="34" t="str">
        <f t="shared" si="21"/>
        <v>04</v>
      </c>
      <c r="G110" s="34" t="str">
        <f t="shared" si="22"/>
        <v>005</v>
      </c>
      <c r="H110" s="33" t="str">
        <f t="shared" si="23"/>
        <v>E001</v>
      </c>
      <c r="I110" s="34">
        <f t="shared" si="24"/>
        <v>37206</v>
      </c>
      <c r="J110" s="34">
        <f t="shared" si="15"/>
        <v>1</v>
      </c>
      <c r="K110" s="34">
        <f t="shared" si="25"/>
        <v>1</v>
      </c>
      <c r="L110" s="34">
        <f t="shared" si="26"/>
        <v>15</v>
      </c>
      <c r="M110" s="34" t="s">
        <v>22</v>
      </c>
      <c r="N110" s="30">
        <v>3001</v>
      </c>
      <c r="O110" s="30" t="s">
        <v>55</v>
      </c>
      <c r="P110" s="30">
        <v>57</v>
      </c>
      <c r="Q110" s="30">
        <v>0</v>
      </c>
      <c r="R110" s="30">
        <v>37206</v>
      </c>
      <c r="S110" s="24">
        <f t="shared" si="16"/>
        <v>5755.3099999999995</v>
      </c>
      <c r="T110" s="24">
        <v>0</v>
      </c>
      <c r="U110" s="24">
        <v>0</v>
      </c>
      <c r="V110" s="24">
        <v>0</v>
      </c>
      <c r="W110" s="24">
        <v>3000</v>
      </c>
      <c r="X110" s="24">
        <v>0</v>
      </c>
      <c r="Y110" s="24">
        <v>0</v>
      </c>
      <c r="Z110" s="24">
        <v>0</v>
      </c>
      <c r="AA110" s="24">
        <v>0</v>
      </c>
      <c r="AB110" s="24">
        <v>2755.31</v>
      </c>
      <c r="AC110" s="24">
        <v>0</v>
      </c>
      <c r="AD110" s="24">
        <v>0</v>
      </c>
      <c r="AE110" s="24">
        <v>0</v>
      </c>
      <c r="AG110" s="35">
        <v>5755.3099999999995</v>
      </c>
      <c r="AH110" s="24">
        <f t="shared" si="27"/>
        <v>0</v>
      </c>
    </row>
    <row r="111" spans="1:34" s="24" customFormat="1" x14ac:dyDescent="0.2">
      <c r="A111" s="33">
        <f t="shared" si="17"/>
        <v>3000</v>
      </c>
      <c r="B111" s="33">
        <f t="shared" si="18"/>
        <v>3700</v>
      </c>
      <c r="C111" s="34" t="s">
        <v>17</v>
      </c>
      <c r="D111" s="34" t="str">
        <f t="shared" si="19"/>
        <v>2</v>
      </c>
      <c r="E111" s="34">
        <f t="shared" si="20"/>
        <v>5</v>
      </c>
      <c r="F111" s="34" t="str">
        <f t="shared" si="21"/>
        <v>04</v>
      </c>
      <c r="G111" s="34" t="str">
        <f t="shared" si="22"/>
        <v>005</v>
      </c>
      <c r="H111" s="33" t="str">
        <f t="shared" si="23"/>
        <v>E001</v>
      </c>
      <c r="I111" s="34">
        <f t="shared" si="24"/>
        <v>37504</v>
      </c>
      <c r="J111" s="34">
        <f t="shared" si="15"/>
        <v>1</v>
      </c>
      <c r="K111" s="34">
        <f t="shared" si="25"/>
        <v>1</v>
      </c>
      <c r="L111" s="34">
        <f t="shared" si="26"/>
        <v>15</v>
      </c>
      <c r="M111" s="34" t="s">
        <v>22</v>
      </c>
      <c r="N111" s="30">
        <v>3001</v>
      </c>
      <c r="O111" s="30" t="s">
        <v>55</v>
      </c>
      <c r="P111" s="30">
        <v>57</v>
      </c>
      <c r="Q111" s="30">
        <v>0</v>
      </c>
      <c r="R111" s="30">
        <v>37504</v>
      </c>
      <c r="S111" s="24">
        <f t="shared" si="16"/>
        <v>9592.18</v>
      </c>
      <c r="T111" s="24">
        <v>0</v>
      </c>
      <c r="U111" s="24">
        <v>0</v>
      </c>
      <c r="V111" s="24">
        <v>3000</v>
      </c>
      <c r="W111" s="24">
        <v>0</v>
      </c>
      <c r="Y111" s="24">
        <v>2500</v>
      </c>
      <c r="AB111" s="24">
        <v>2500</v>
      </c>
      <c r="AD111" s="24">
        <v>1592.18</v>
      </c>
      <c r="AE111" s="24">
        <v>0</v>
      </c>
      <c r="AG111" s="35">
        <v>9592.18</v>
      </c>
      <c r="AH111" s="24">
        <f t="shared" si="27"/>
        <v>0</v>
      </c>
    </row>
    <row r="112" spans="1:34" s="24" customFormat="1" x14ac:dyDescent="0.2">
      <c r="A112" s="33">
        <f t="shared" si="17"/>
        <v>3000</v>
      </c>
      <c r="B112" s="33">
        <f t="shared" si="18"/>
        <v>3700</v>
      </c>
      <c r="C112" s="34" t="s">
        <v>17</v>
      </c>
      <c r="D112" s="34" t="str">
        <f t="shared" si="19"/>
        <v>2</v>
      </c>
      <c r="E112" s="34">
        <f t="shared" si="20"/>
        <v>5</v>
      </c>
      <c r="F112" s="34" t="str">
        <f t="shared" si="21"/>
        <v>04</v>
      </c>
      <c r="G112" s="34" t="str">
        <f t="shared" si="22"/>
        <v>005</v>
      </c>
      <c r="H112" s="33" t="str">
        <f t="shared" si="23"/>
        <v>E001</v>
      </c>
      <c r="I112" s="34">
        <f t="shared" si="24"/>
        <v>37602</v>
      </c>
      <c r="J112" s="34">
        <f t="shared" si="15"/>
        <v>1</v>
      </c>
      <c r="K112" s="34">
        <f t="shared" si="25"/>
        <v>1</v>
      </c>
      <c r="L112" s="34">
        <f t="shared" si="26"/>
        <v>15</v>
      </c>
      <c r="M112" s="34" t="s">
        <v>22</v>
      </c>
      <c r="N112" s="30">
        <v>3001</v>
      </c>
      <c r="O112" s="30" t="s">
        <v>55</v>
      </c>
      <c r="P112" s="30">
        <v>57</v>
      </c>
      <c r="Q112" s="30">
        <v>0</v>
      </c>
      <c r="R112" s="30">
        <v>37602</v>
      </c>
      <c r="S112" s="24">
        <f t="shared" si="16"/>
        <v>47960.9</v>
      </c>
      <c r="T112" s="24">
        <v>0</v>
      </c>
      <c r="U112" s="24">
        <v>0</v>
      </c>
      <c r="V112" s="24">
        <v>0</v>
      </c>
      <c r="W112" s="24">
        <v>25000</v>
      </c>
      <c r="X112" s="24">
        <v>0</v>
      </c>
      <c r="Y112" s="24">
        <v>0</v>
      </c>
      <c r="Z112" s="24">
        <v>0</v>
      </c>
      <c r="AA112" s="24">
        <v>0</v>
      </c>
      <c r="AB112" s="24">
        <v>15000</v>
      </c>
      <c r="AC112" s="24">
        <v>7960.9</v>
      </c>
      <c r="AD112" s="24">
        <v>0</v>
      </c>
      <c r="AE112" s="24">
        <v>0</v>
      </c>
      <c r="AG112" s="35">
        <v>47960.9</v>
      </c>
      <c r="AH112" s="24">
        <f t="shared" si="27"/>
        <v>0</v>
      </c>
    </row>
    <row r="113" spans="1:34" s="24" customFormat="1" x14ac:dyDescent="0.2">
      <c r="A113" s="33">
        <f t="shared" si="17"/>
        <v>3000</v>
      </c>
      <c r="B113" s="33">
        <f t="shared" si="18"/>
        <v>3900</v>
      </c>
      <c r="C113" s="34" t="s">
        <v>17</v>
      </c>
      <c r="D113" s="34" t="str">
        <f t="shared" si="19"/>
        <v>2</v>
      </c>
      <c r="E113" s="34">
        <f t="shared" si="20"/>
        <v>5</v>
      </c>
      <c r="F113" s="34" t="str">
        <f t="shared" si="21"/>
        <v>04</v>
      </c>
      <c r="G113" s="34" t="str">
        <f t="shared" si="22"/>
        <v>005</v>
      </c>
      <c r="H113" s="33" t="str">
        <f t="shared" si="23"/>
        <v>E001</v>
      </c>
      <c r="I113" s="34">
        <f t="shared" si="24"/>
        <v>39202</v>
      </c>
      <c r="J113" s="34">
        <f t="shared" si="15"/>
        <v>1</v>
      </c>
      <c r="K113" s="34">
        <f t="shared" si="25"/>
        <v>1</v>
      </c>
      <c r="L113" s="34">
        <f t="shared" si="26"/>
        <v>15</v>
      </c>
      <c r="M113" s="34" t="s">
        <v>22</v>
      </c>
      <c r="N113" s="30">
        <v>3001</v>
      </c>
      <c r="O113" s="30" t="s">
        <v>55</v>
      </c>
      <c r="P113" s="30">
        <v>57</v>
      </c>
      <c r="Q113" s="30">
        <v>0</v>
      </c>
      <c r="R113" s="30">
        <v>39202</v>
      </c>
      <c r="S113" s="24">
        <f t="shared" si="16"/>
        <v>19184.36</v>
      </c>
      <c r="T113" s="24">
        <v>0</v>
      </c>
      <c r="U113" s="24">
        <v>3000</v>
      </c>
      <c r="V113" s="24">
        <v>3000</v>
      </c>
      <c r="W113" s="24">
        <v>0</v>
      </c>
      <c r="X113" s="24">
        <v>0</v>
      </c>
      <c r="Y113" s="24">
        <v>3000</v>
      </c>
      <c r="Z113" s="24">
        <v>3000</v>
      </c>
      <c r="AA113" s="24">
        <v>0</v>
      </c>
      <c r="AB113" s="24">
        <v>0</v>
      </c>
      <c r="AC113" s="24">
        <v>3000</v>
      </c>
      <c r="AD113" s="24">
        <v>4184.3599999999997</v>
      </c>
      <c r="AE113" s="24">
        <v>0</v>
      </c>
      <c r="AG113" s="35">
        <v>19184.36</v>
      </c>
      <c r="AH113" s="24">
        <f t="shared" si="27"/>
        <v>0</v>
      </c>
    </row>
    <row r="114" spans="1:34" s="24" customFormat="1" x14ac:dyDescent="0.2">
      <c r="A114" s="33">
        <f t="shared" si="17"/>
        <v>2000</v>
      </c>
      <c r="B114" s="33">
        <f t="shared" si="18"/>
        <v>2100</v>
      </c>
      <c r="C114" s="34" t="s">
        <v>17</v>
      </c>
      <c r="D114" s="34" t="str">
        <f t="shared" si="19"/>
        <v>2</v>
      </c>
      <c r="E114" s="34">
        <f t="shared" si="20"/>
        <v>5</v>
      </c>
      <c r="F114" s="34" t="str">
        <f t="shared" si="21"/>
        <v>04</v>
      </c>
      <c r="G114" s="34" t="str">
        <f t="shared" si="22"/>
        <v>005</v>
      </c>
      <c r="H114" s="33" t="str">
        <f t="shared" si="23"/>
        <v>E001</v>
      </c>
      <c r="I114" s="34">
        <f t="shared" si="24"/>
        <v>21101</v>
      </c>
      <c r="J114" s="34">
        <f t="shared" si="15"/>
        <v>1</v>
      </c>
      <c r="K114" s="34">
        <f t="shared" si="25"/>
        <v>1</v>
      </c>
      <c r="L114" s="34">
        <f t="shared" si="26"/>
        <v>15</v>
      </c>
      <c r="M114" s="34" t="s">
        <v>22</v>
      </c>
      <c r="N114" s="30">
        <v>3002</v>
      </c>
      <c r="O114" s="30" t="s">
        <v>55</v>
      </c>
      <c r="P114" s="30">
        <v>57</v>
      </c>
      <c r="Q114" s="30">
        <v>0</v>
      </c>
      <c r="R114" s="30">
        <v>21101</v>
      </c>
      <c r="S114" s="24">
        <f t="shared" si="16"/>
        <v>2877.65</v>
      </c>
      <c r="V114" s="24">
        <v>1000</v>
      </c>
      <c r="Y114" s="24">
        <v>0</v>
      </c>
      <c r="Z114" s="24">
        <v>0</v>
      </c>
      <c r="AA114" s="24">
        <v>1000</v>
      </c>
      <c r="AD114" s="24">
        <v>877.65</v>
      </c>
      <c r="AG114" s="35">
        <v>2877.65</v>
      </c>
      <c r="AH114" s="24">
        <f t="shared" si="27"/>
        <v>0</v>
      </c>
    </row>
    <row r="115" spans="1:34" s="24" customFormat="1" x14ac:dyDescent="0.2">
      <c r="A115" s="33">
        <f t="shared" si="17"/>
        <v>3000</v>
      </c>
      <c r="B115" s="33">
        <f t="shared" si="18"/>
        <v>3700</v>
      </c>
      <c r="C115" s="34" t="s">
        <v>17</v>
      </c>
      <c r="D115" s="34" t="str">
        <f t="shared" si="19"/>
        <v>2</v>
      </c>
      <c r="E115" s="34">
        <f t="shared" si="20"/>
        <v>5</v>
      </c>
      <c r="F115" s="34" t="str">
        <f t="shared" si="21"/>
        <v>04</v>
      </c>
      <c r="G115" s="34" t="str">
        <f t="shared" si="22"/>
        <v>005</v>
      </c>
      <c r="H115" s="33" t="str">
        <f t="shared" si="23"/>
        <v>E001</v>
      </c>
      <c r="I115" s="34">
        <f t="shared" si="24"/>
        <v>37104</v>
      </c>
      <c r="J115" s="34">
        <f t="shared" si="15"/>
        <v>1</v>
      </c>
      <c r="K115" s="34">
        <f t="shared" si="25"/>
        <v>1</v>
      </c>
      <c r="L115" s="34">
        <f t="shared" si="26"/>
        <v>15</v>
      </c>
      <c r="M115" s="34" t="s">
        <v>22</v>
      </c>
      <c r="N115" s="30">
        <v>3002</v>
      </c>
      <c r="O115" s="30" t="s">
        <v>55</v>
      </c>
      <c r="P115" s="30">
        <v>57</v>
      </c>
      <c r="Q115" s="30">
        <v>0</v>
      </c>
      <c r="R115" s="30">
        <v>37104</v>
      </c>
      <c r="S115" s="24">
        <f t="shared" si="16"/>
        <v>73548.72</v>
      </c>
      <c r="V115" s="24">
        <v>17500</v>
      </c>
      <c r="Y115" s="24">
        <v>21048.720000000001</v>
      </c>
      <c r="AB115" s="24">
        <v>17500</v>
      </c>
      <c r="AE115" s="24">
        <v>17500</v>
      </c>
      <c r="AG115" s="35">
        <v>73548.72</v>
      </c>
      <c r="AH115" s="24">
        <f t="shared" si="27"/>
        <v>0</v>
      </c>
    </row>
    <row r="116" spans="1:34" s="24" customFormat="1" x14ac:dyDescent="0.2">
      <c r="A116" s="33">
        <f t="shared" si="17"/>
        <v>3000</v>
      </c>
      <c r="B116" s="33">
        <f t="shared" si="18"/>
        <v>3700</v>
      </c>
      <c r="C116" s="34" t="s">
        <v>17</v>
      </c>
      <c r="D116" s="34" t="str">
        <f t="shared" si="19"/>
        <v>2</v>
      </c>
      <c r="E116" s="34">
        <f t="shared" si="20"/>
        <v>5</v>
      </c>
      <c r="F116" s="34" t="str">
        <f t="shared" si="21"/>
        <v>04</v>
      </c>
      <c r="G116" s="34" t="str">
        <f t="shared" si="22"/>
        <v>005</v>
      </c>
      <c r="H116" s="33" t="str">
        <f t="shared" si="23"/>
        <v>E001</v>
      </c>
      <c r="I116" s="34">
        <f t="shared" si="24"/>
        <v>37204</v>
      </c>
      <c r="J116" s="34">
        <f t="shared" si="15"/>
        <v>1</v>
      </c>
      <c r="K116" s="34">
        <f t="shared" si="25"/>
        <v>1</v>
      </c>
      <c r="L116" s="34">
        <f t="shared" si="26"/>
        <v>15</v>
      </c>
      <c r="M116" s="34" t="s">
        <v>22</v>
      </c>
      <c r="N116" s="30">
        <v>3002</v>
      </c>
      <c r="O116" s="30" t="s">
        <v>55</v>
      </c>
      <c r="P116" s="30">
        <v>57</v>
      </c>
      <c r="Q116" s="30">
        <v>0</v>
      </c>
      <c r="R116" s="30">
        <v>37204</v>
      </c>
      <c r="S116" s="24">
        <f t="shared" si="16"/>
        <v>17265.919999999998</v>
      </c>
      <c r="V116" s="24">
        <v>4500</v>
      </c>
      <c r="Y116" s="24">
        <v>4500</v>
      </c>
      <c r="AB116" s="24">
        <v>4500</v>
      </c>
      <c r="AE116" s="24">
        <v>3765.92</v>
      </c>
      <c r="AG116" s="35">
        <v>17265.919999999998</v>
      </c>
      <c r="AH116" s="24">
        <f t="shared" si="27"/>
        <v>0</v>
      </c>
    </row>
    <row r="117" spans="1:34" s="24" customFormat="1" x14ac:dyDescent="0.2">
      <c r="A117" s="33">
        <f t="shared" si="17"/>
        <v>3000</v>
      </c>
      <c r="B117" s="33">
        <f t="shared" si="18"/>
        <v>3700</v>
      </c>
      <c r="C117" s="34" t="s">
        <v>17</v>
      </c>
      <c r="D117" s="34" t="str">
        <f t="shared" si="19"/>
        <v>2</v>
      </c>
      <c r="E117" s="34">
        <f t="shared" si="20"/>
        <v>5</v>
      </c>
      <c r="F117" s="34" t="str">
        <f t="shared" si="21"/>
        <v>04</v>
      </c>
      <c r="G117" s="34" t="str">
        <f t="shared" si="22"/>
        <v>005</v>
      </c>
      <c r="H117" s="33" t="str">
        <f t="shared" si="23"/>
        <v>E001</v>
      </c>
      <c r="I117" s="34">
        <f t="shared" si="24"/>
        <v>37504</v>
      </c>
      <c r="J117" s="34">
        <f t="shared" si="15"/>
        <v>1</v>
      </c>
      <c r="K117" s="34">
        <f t="shared" si="25"/>
        <v>1</v>
      </c>
      <c r="L117" s="34">
        <f t="shared" si="26"/>
        <v>15</v>
      </c>
      <c r="M117" s="34" t="s">
        <v>22</v>
      </c>
      <c r="N117" s="30">
        <v>3002</v>
      </c>
      <c r="O117" s="30" t="s">
        <v>55</v>
      </c>
      <c r="P117" s="30">
        <v>57</v>
      </c>
      <c r="Q117" s="30">
        <v>0</v>
      </c>
      <c r="R117" s="30">
        <v>37504</v>
      </c>
      <c r="S117" s="24">
        <f t="shared" si="16"/>
        <v>16306.7</v>
      </c>
      <c r="V117" s="24">
        <v>4250</v>
      </c>
      <c r="Y117" s="24">
        <v>4250</v>
      </c>
      <c r="AB117" s="24">
        <v>4250</v>
      </c>
      <c r="AE117" s="24">
        <v>3556.7</v>
      </c>
      <c r="AG117" s="35">
        <v>16306.7</v>
      </c>
      <c r="AH117" s="24">
        <f t="shared" si="27"/>
        <v>0</v>
      </c>
    </row>
    <row r="118" spans="1:34" s="24" customFormat="1" x14ac:dyDescent="0.2">
      <c r="A118" s="33">
        <f t="shared" si="17"/>
        <v>2000</v>
      </c>
      <c r="B118" s="33">
        <f t="shared" si="18"/>
        <v>2100</v>
      </c>
      <c r="C118" s="34" t="s">
        <v>17</v>
      </c>
      <c r="D118" s="34" t="str">
        <f t="shared" si="19"/>
        <v>2</v>
      </c>
      <c r="E118" s="34">
        <f t="shared" si="20"/>
        <v>5</v>
      </c>
      <c r="F118" s="34" t="str">
        <f t="shared" si="21"/>
        <v>04</v>
      </c>
      <c r="G118" s="34" t="str">
        <f t="shared" si="22"/>
        <v>005</v>
      </c>
      <c r="H118" s="33" t="str">
        <f t="shared" si="23"/>
        <v>E001</v>
      </c>
      <c r="I118" s="34">
        <f t="shared" si="24"/>
        <v>21101</v>
      </c>
      <c r="J118" s="34">
        <f t="shared" si="15"/>
        <v>1</v>
      </c>
      <c r="K118" s="34">
        <f t="shared" si="25"/>
        <v>1</v>
      </c>
      <c r="L118" s="34">
        <f t="shared" si="26"/>
        <v>15</v>
      </c>
      <c r="M118" s="34" t="s">
        <v>22</v>
      </c>
      <c r="N118" s="30">
        <v>3003</v>
      </c>
      <c r="O118" s="30" t="s">
        <v>55</v>
      </c>
      <c r="P118" s="30">
        <v>57</v>
      </c>
      <c r="Q118" s="30">
        <v>0</v>
      </c>
      <c r="R118" s="30">
        <v>21101</v>
      </c>
      <c r="S118" s="24">
        <f t="shared" si="16"/>
        <v>4796.09</v>
      </c>
      <c r="V118" s="24">
        <v>1200</v>
      </c>
      <c r="Y118" s="24">
        <v>0</v>
      </c>
      <c r="Z118" s="24">
        <v>0</v>
      </c>
      <c r="AA118" s="24">
        <v>1200</v>
      </c>
      <c r="AB118" s="24">
        <v>1200</v>
      </c>
      <c r="AD118" s="24">
        <v>1196.0899999999999</v>
      </c>
      <c r="AG118" s="35">
        <v>4796.09</v>
      </c>
      <c r="AH118" s="24">
        <f t="shared" si="27"/>
        <v>0</v>
      </c>
    </row>
    <row r="119" spans="1:34" s="24" customFormat="1" x14ac:dyDescent="0.2">
      <c r="A119" s="33">
        <f t="shared" si="17"/>
        <v>2000</v>
      </c>
      <c r="B119" s="33">
        <f t="shared" si="18"/>
        <v>2200</v>
      </c>
      <c r="C119" s="34" t="s">
        <v>17</v>
      </c>
      <c r="D119" s="34" t="str">
        <f t="shared" si="19"/>
        <v>2</v>
      </c>
      <c r="E119" s="34">
        <f t="shared" si="20"/>
        <v>5</v>
      </c>
      <c r="F119" s="34" t="str">
        <f t="shared" si="21"/>
        <v>04</v>
      </c>
      <c r="G119" s="34" t="str">
        <f t="shared" si="22"/>
        <v>005</v>
      </c>
      <c r="H119" s="33" t="str">
        <f t="shared" si="23"/>
        <v>E001</v>
      </c>
      <c r="I119" s="34">
        <f t="shared" si="24"/>
        <v>22104</v>
      </c>
      <c r="J119" s="34">
        <f t="shared" si="15"/>
        <v>1</v>
      </c>
      <c r="K119" s="34">
        <f t="shared" si="25"/>
        <v>1</v>
      </c>
      <c r="L119" s="34">
        <f t="shared" si="26"/>
        <v>15</v>
      </c>
      <c r="M119" s="34" t="s">
        <v>22</v>
      </c>
      <c r="N119" s="30">
        <v>3003</v>
      </c>
      <c r="O119" s="30" t="s">
        <v>55</v>
      </c>
      <c r="P119" s="30">
        <v>57</v>
      </c>
      <c r="Q119" s="30">
        <v>0</v>
      </c>
      <c r="R119" s="30">
        <v>22104</v>
      </c>
      <c r="S119" s="24">
        <f t="shared" si="16"/>
        <v>9592.18</v>
      </c>
      <c r="U119" s="24">
        <v>592</v>
      </c>
      <c r="V119" s="24">
        <v>1000</v>
      </c>
      <c r="W119" s="24">
        <v>1000</v>
      </c>
      <c r="X119" s="24">
        <v>1000</v>
      </c>
      <c r="Y119" s="24">
        <v>1000</v>
      </c>
      <c r="Z119" s="24">
        <v>1000</v>
      </c>
      <c r="AA119" s="24">
        <v>1000</v>
      </c>
      <c r="AB119" s="24">
        <v>1000</v>
      </c>
      <c r="AC119" s="24">
        <v>1000</v>
      </c>
      <c r="AD119" s="24">
        <v>1000.18</v>
      </c>
      <c r="AG119" s="35">
        <v>9592.18</v>
      </c>
      <c r="AH119" s="24">
        <f t="shared" si="27"/>
        <v>0</v>
      </c>
    </row>
    <row r="120" spans="1:34" s="24" customFormat="1" x14ac:dyDescent="0.2">
      <c r="A120" s="33">
        <f t="shared" si="17"/>
        <v>3000</v>
      </c>
      <c r="B120" s="33">
        <f t="shared" si="18"/>
        <v>3100</v>
      </c>
      <c r="C120" s="34" t="s">
        <v>17</v>
      </c>
      <c r="D120" s="34" t="str">
        <f t="shared" si="19"/>
        <v>2</v>
      </c>
      <c r="E120" s="34">
        <f t="shared" si="20"/>
        <v>5</v>
      </c>
      <c r="F120" s="34" t="str">
        <f t="shared" si="21"/>
        <v>04</v>
      </c>
      <c r="G120" s="34" t="str">
        <f t="shared" si="22"/>
        <v>005</v>
      </c>
      <c r="H120" s="33" t="str">
        <f t="shared" si="23"/>
        <v>E001</v>
      </c>
      <c r="I120" s="34">
        <f t="shared" si="24"/>
        <v>31801</v>
      </c>
      <c r="J120" s="34">
        <f t="shared" si="15"/>
        <v>1</v>
      </c>
      <c r="K120" s="34">
        <f t="shared" si="25"/>
        <v>1</v>
      </c>
      <c r="L120" s="34">
        <f t="shared" si="26"/>
        <v>15</v>
      </c>
      <c r="M120" s="34" t="s">
        <v>22</v>
      </c>
      <c r="N120" s="30">
        <v>3003</v>
      </c>
      <c r="O120" s="30" t="s">
        <v>55</v>
      </c>
      <c r="P120" s="30">
        <v>57</v>
      </c>
      <c r="Q120" s="30">
        <v>0</v>
      </c>
      <c r="R120" s="30">
        <v>31801</v>
      </c>
      <c r="S120" s="24">
        <f t="shared" si="16"/>
        <v>1918.44</v>
      </c>
      <c r="V120" s="24">
        <v>400</v>
      </c>
      <c r="X120" s="24">
        <v>400</v>
      </c>
      <c r="Z120" s="24">
        <v>400</v>
      </c>
      <c r="AB120" s="24">
        <v>400</v>
      </c>
      <c r="AD120" s="24">
        <v>318.44</v>
      </c>
      <c r="AG120" s="35">
        <v>1918.44</v>
      </c>
      <c r="AH120" s="24">
        <f t="shared" si="27"/>
        <v>0</v>
      </c>
    </row>
    <row r="121" spans="1:34" s="24" customFormat="1" x14ac:dyDescent="0.2">
      <c r="A121" s="33">
        <f t="shared" si="17"/>
        <v>3000</v>
      </c>
      <c r="B121" s="33">
        <f t="shared" si="18"/>
        <v>3200</v>
      </c>
      <c r="C121" s="34" t="s">
        <v>17</v>
      </c>
      <c r="D121" s="34" t="str">
        <f t="shared" si="19"/>
        <v>2</v>
      </c>
      <c r="E121" s="34">
        <f t="shared" si="20"/>
        <v>5</v>
      </c>
      <c r="F121" s="34" t="str">
        <f t="shared" si="21"/>
        <v>04</v>
      </c>
      <c r="G121" s="34" t="str">
        <f t="shared" si="22"/>
        <v>005</v>
      </c>
      <c r="H121" s="33" t="str">
        <f t="shared" si="23"/>
        <v>E001</v>
      </c>
      <c r="I121" s="34">
        <f t="shared" si="24"/>
        <v>32701</v>
      </c>
      <c r="J121" s="34">
        <f t="shared" si="15"/>
        <v>1</v>
      </c>
      <c r="K121" s="34">
        <f t="shared" si="25"/>
        <v>1</v>
      </c>
      <c r="L121" s="34">
        <f t="shared" si="26"/>
        <v>15</v>
      </c>
      <c r="M121" s="34" t="s">
        <v>22</v>
      </c>
      <c r="N121" s="30">
        <v>3003</v>
      </c>
      <c r="O121" s="30" t="s">
        <v>55</v>
      </c>
      <c r="P121" s="30">
        <v>57</v>
      </c>
      <c r="Q121" s="30">
        <v>0</v>
      </c>
      <c r="R121" s="30">
        <v>32701</v>
      </c>
      <c r="S121" s="24">
        <f t="shared" si="16"/>
        <v>479.61</v>
      </c>
      <c r="U121" s="24">
        <v>0</v>
      </c>
      <c r="AB121" s="24">
        <v>479.61</v>
      </c>
      <c r="AG121" s="35">
        <v>479.61</v>
      </c>
      <c r="AH121" s="24">
        <f t="shared" si="27"/>
        <v>0</v>
      </c>
    </row>
    <row r="122" spans="1:34" s="24" customFormat="1" x14ac:dyDescent="0.2">
      <c r="A122" s="33">
        <f t="shared" si="17"/>
        <v>3000</v>
      </c>
      <c r="B122" s="33">
        <f t="shared" si="18"/>
        <v>3700</v>
      </c>
      <c r="C122" s="34" t="s">
        <v>17</v>
      </c>
      <c r="D122" s="34" t="str">
        <f t="shared" si="19"/>
        <v>2</v>
      </c>
      <c r="E122" s="34">
        <f t="shared" si="20"/>
        <v>5</v>
      </c>
      <c r="F122" s="34" t="str">
        <f t="shared" si="21"/>
        <v>04</v>
      </c>
      <c r="G122" s="34" t="str">
        <f t="shared" si="22"/>
        <v>005</v>
      </c>
      <c r="H122" s="33" t="str">
        <f t="shared" si="23"/>
        <v>E001</v>
      </c>
      <c r="I122" s="34">
        <f t="shared" si="24"/>
        <v>37104</v>
      </c>
      <c r="J122" s="34">
        <f t="shared" si="15"/>
        <v>1</v>
      </c>
      <c r="K122" s="34">
        <f t="shared" si="25"/>
        <v>1</v>
      </c>
      <c r="L122" s="34">
        <f t="shared" si="26"/>
        <v>15</v>
      </c>
      <c r="M122" s="34" t="s">
        <v>22</v>
      </c>
      <c r="N122" s="30">
        <v>3003</v>
      </c>
      <c r="O122" s="30" t="s">
        <v>55</v>
      </c>
      <c r="P122" s="30">
        <v>57</v>
      </c>
      <c r="Q122" s="30">
        <v>0</v>
      </c>
      <c r="R122" s="30">
        <v>37104</v>
      </c>
      <c r="S122" s="24">
        <f t="shared" si="16"/>
        <v>19184.36</v>
      </c>
      <c r="V122" s="24">
        <v>4000</v>
      </c>
      <c r="X122" s="24">
        <v>4000</v>
      </c>
      <c r="Z122" s="24">
        <v>4000</v>
      </c>
      <c r="AB122" s="24">
        <v>4000</v>
      </c>
      <c r="AD122" s="24">
        <v>3184.36</v>
      </c>
      <c r="AG122" s="35">
        <v>19184.36</v>
      </c>
      <c r="AH122" s="24">
        <f t="shared" si="27"/>
        <v>0</v>
      </c>
    </row>
    <row r="123" spans="1:34" s="24" customFormat="1" x14ac:dyDescent="0.2">
      <c r="A123" s="33">
        <f t="shared" si="17"/>
        <v>3000</v>
      </c>
      <c r="B123" s="33">
        <f t="shared" si="18"/>
        <v>3700</v>
      </c>
      <c r="C123" s="34" t="s">
        <v>17</v>
      </c>
      <c r="D123" s="34" t="str">
        <f t="shared" si="19"/>
        <v>2</v>
      </c>
      <c r="E123" s="34">
        <f t="shared" si="20"/>
        <v>5</v>
      </c>
      <c r="F123" s="34" t="str">
        <f t="shared" si="21"/>
        <v>04</v>
      </c>
      <c r="G123" s="34" t="str">
        <f t="shared" si="22"/>
        <v>005</v>
      </c>
      <c r="H123" s="33" t="str">
        <f t="shared" si="23"/>
        <v>E001</v>
      </c>
      <c r="I123" s="34">
        <f t="shared" si="24"/>
        <v>37204</v>
      </c>
      <c r="J123" s="34">
        <f t="shared" si="15"/>
        <v>1</v>
      </c>
      <c r="K123" s="34">
        <f t="shared" si="25"/>
        <v>1</v>
      </c>
      <c r="L123" s="34">
        <f t="shared" si="26"/>
        <v>15</v>
      </c>
      <c r="M123" s="34" t="s">
        <v>22</v>
      </c>
      <c r="N123" s="30">
        <v>3003</v>
      </c>
      <c r="O123" s="30" t="s">
        <v>55</v>
      </c>
      <c r="P123" s="30">
        <v>57</v>
      </c>
      <c r="Q123" s="30">
        <v>0</v>
      </c>
      <c r="R123" s="30">
        <v>37204</v>
      </c>
      <c r="S123" s="24">
        <f t="shared" si="16"/>
        <v>4796.09</v>
      </c>
      <c r="V123" s="24">
        <v>1000</v>
      </c>
      <c r="X123" s="24">
        <v>1000</v>
      </c>
      <c r="Z123" s="24">
        <v>1000</v>
      </c>
      <c r="AB123" s="24">
        <v>1000</v>
      </c>
      <c r="AD123" s="24">
        <v>796.09</v>
      </c>
      <c r="AG123" s="35">
        <v>4796.09</v>
      </c>
      <c r="AH123" s="24">
        <f t="shared" si="27"/>
        <v>0</v>
      </c>
    </row>
    <row r="124" spans="1:34" s="24" customFormat="1" x14ac:dyDescent="0.2">
      <c r="A124" s="33">
        <f t="shared" si="17"/>
        <v>3000</v>
      </c>
      <c r="B124" s="33">
        <f t="shared" si="18"/>
        <v>3700</v>
      </c>
      <c r="C124" s="34" t="s">
        <v>17</v>
      </c>
      <c r="D124" s="34" t="str">
        <f t="shared" si="19"/>
        <v>2</v>
      </c>
      <c r="E124" s="34">
        <f t="shared" si="20"/>
        <v>5</v>
      </c>
      <c r="F124" s="34" t="str">
        <f t="shared" si="21"/>
        <v>04</v>
      </c>
      <c r="G124" s="34" t="str">
        <f t="shared" si="22"/>
        <v>005</v>
      </c>
      <c r="H124" s="33" t="str">
        <f t="shared" si="23"/>
        <v>E001</v>
      </c>
      <c r="I124" s="34">
        <f t="shared" si="24"/>
        <v>37504</v>
      </c>
      <c r="J124" s="34">
        <f t="shared" si="15"/>
        <v>1</v>
      </c>
      <c r="K124" s="34">
        <f t="shared" si="25"/>
        <v>1</v>
      </c>
      <c r="L124" s="34">
        <f t="shared" si="26"/>
        <v>15</v>
      </c>
      <c r="M124" s="34" t="s">
        <v>22</v>
      </c>
      <c r="N124" s="30">
        <v>3003</v>
      </c>
      <c r="O124" s="30" t="s">
        <v>55</v>
      </c>
      <c r="P124" s="30">
        <v>57</v>
      </c>
      <c r="Q124" s="30">
        <v>0</v>
      </c>
      <c r="R124" s="30">
        <v>37504</v>
      </c>
      <c r="S124" s="24">
        <f t="shared" si="16"/>
        <v>9592.18</v>
      </c>
      <c r="V124" s="24">
        <v>2000</v>
      </c>
      <c r="X124" s="24">
        <v>2000</v>
      </c>
      <c r="Z124" s="24">
        <v>2000</v>
      </c>
      <c r="AB124" s="24">
        <v>2000</v>
      </c>
      <c r="AD124" s="24">
        <v>1592.18</v>
      </c>
      <c r="AG124" s="35">
        <v>9592.18</v>
      </c>
      <c r="AH124" s="24">
        <f t="shared" si="27"/>
        <v>0</v>
      </c>
    </row>
    <row r="125" spans="1:34" s="24" customFormat="1" x14ac:dyDescent="0.2">
      <c r="A125" s="33">
        <f t="shared" si="17"/>
        <v>2000</v>
      </c>
      <c r="B125" s="33">
        <f t="shared" si="18"/>
        <v>2100</v>
      </c>
      <c r="C125" s="34" t="s">
        <v>17</v>
      </c>
      <c r="D125" s="34" t="str">
        <f t="shared" si="19"/>
        <v>2</v>
      </c>
      <c r="E125" s="34">
        <f t="shared" si="20"/>
        <v>5</v>
      </c>
      <c r="F125" s="34" t="str">
        <f t="shared" si="21"/>
        <v>04</v>
      </c>
      <c r="G125" s="34" t="str">
        <f t="shared" si="22"/>
        <v>005</v>
      </c>
      <c r="H125" s="33" t="str">
        <f t="shared" si="23"/>
        <v>E001</v>
      </c>
      <c r="I125" s="34">
        <f t="shared" si="24"/>
        <v>21101</v>
      </c>
      <c r="J125" s="34">
        <f t="shared" si="15"/>
        <v>1</v>
      </c>
      <c r="K125" s="34">
        <f t="shared" si="25"/>
        <v>1</v>
      </c>
      <c r="L125" s="34">
        <f t="shared" si="26"/>
        <v>15</v>
      </c>
      <c r="M125" s="34" t="s">
        <v>22</v>
      </c>
      <c r="N125" s="30">
        <v>3005</v>
      </c>
      <c r="O125" s="30" t="s">
        <v>55</v>
      </c>
      <c r="P125" s="30">
        <v>57</v>
      </c>
      <c r="Q125" s="30">
        <v>0</v>
      </c>
      <c r="R125" s="30">
        <v>21101</v>
      </c>
      <c r="S125" s="24">
        <f t="shared" si="16"/>
        <v>14503.380000000001</v>
      </c>
      <c r="U125" s="24">
        <v>3000</v>
      </c>
      <c r="V125" s="24">
        <v>3000</v>
      </c>
      <c r="W125" s="24">
        <v>3000</v>
      </c>
      <c r="X125" s="24">
        <v>3000</v>
      </c>
      <c r="Y125" s="24">
        <v>0</v>
      </c>
      <c r="Z125" s="24">
        <v>0</v>
      </c>
      <c r="AA125" s="24">
        <v>2503.38</v>
      </c>
      <c r="AG125" s="35">
        <v>14503.380000000001</v>
      </c>
      <c r="AH125" s="24">
        <f t="shared" si="27"/>
        <v>0</v>
      </c>
    </row>
    <row r="126" spans="1:34" s="24" customFormat="1" x14ac:dyDescent="0.2">
      <c r="A126" s="33">
        <f t="shared" si="17"/>
        <v>2000</v>
      </c>
      <c r="B126" s="33">
        <f t="shared" si="18"/>
        <v>2100</v>
      </c>
      <c r="C126" s="34" t="s">
        <v>17</v>
      </c>
      <c r="D126" s="34" t="str">
        <f t="shared" si="19"/>
        <v>2</v>
      </c>
      <c r="E126" s="34">
        <f t="shared" si="20"/>
        <v>5</v>
      </c>
      <c r="F126" s="34" t="str">
        <f t="shared" si="21"/>
        <v>04</v>
      </c>
      <c r="G126" s="34" t="str">
        <f t="shared" si="22"/>
        <v>005</v>
      </c>
      <c r="H126" s="33" t="str">
        <f t="shared" si="23"/>
        <v>E001</v>
      </c>
      <c r="I126" s="34">
        <f t="shared" si="24"/>
        <v>21201</v>
      </c>
      <c r="J126" s="34">
        <f t="shared" si="15"/>
        <v>1</v>
      </c>
      <c r="K126" s="34">
        <f t="shared" si="25"/>
        <v>1</v>
      </c>
      <c r="L126" s="34">
        <f t="shared" si="26"/>
        <v>15</v>
      </c>
      <c r="M126" s="34" t="s">
        <v>22</v>
      </c>
      <c r="N126" s="30">
        <v>3005</v>
      </c>
      <c r="O126" s="30" t="s">
        <v>55</v>
      </c>
      <c r="P126" s="30">
        <v>57</v>
      </c>
      <c r="Q126" s="30">
        <v>0</v>
      </c>
      <c r="R126" s="30">
        <v>21201</v>
      </c>
      <c r="S126" s="24">
        <f t="shared" si="16"/>
        <v>24172.29</v>
      </c>
      <c r="T126" s="24">
        <v>0</v>
      </c>
      <c r="U126" s="24">
        <v>15000</v>
      </c>
      <c r="V126" s="24">
        <v>4000</v>
      </c>
      <c r="W126" s="24">
        <v>4172.29</v>
      </c>
      <c r="AA126" s="24">
        <v>1000</v>
      </c>
      <c r="AG126" s="35">
        <v>24172.29</v>
      </c>
      <c r="AH126" s="24">
        <f t="shared" si="27"/>
        <v>0</v>
      </c>
    </row>
    <row r="127" spans="1:34" s="24" customFormat="1" x14ac:dyDescent="0.2">
      <c r="A127" s="33">
        <f t="shared" si="17"/>
        <v>2000</v>
      </c>
      <c r="B127" s="33">
        <f t="shared" si="18"/>
        <v>2100</v>
      </c>
      <c r="C127" s="34" t="s">
        <v>17</v>
      </c>
      <c r="D127" s="34" t="str">
        <f t="shared" si="19"/>
        <v>2</v>
      </c>
      <c r="E127" s="34">
        <f t="shared" si="20"/>
        <v>5</v>
      </c>
      <c r="F127" s="34" t="str">
        <f t="shared" si="21"/>
        <v>04</v>
      </c>
      <c r="G127" s="34" t="str">
        <f t="shared" si="22"/>
        <v>005</v>
      </c>
      <c r="H127" s="33" t="str">
        <f t="shared" si="23"/>
        <v>E001</v>
      </c>
      <c r="I127" s="34">
        <f t="shared" si="24"/>
        <v>21401</v>
      </c>
      <c r="J127" s="34">
        <f t="shared" si="15"/>
        <v>1</v>
      </c>
      <c r="K127" s="34">
        <f t="shared" si="25"/>
        <v>1</v>
      </c>
      <c r="L127" s="34">
        <f t="shared" si="26"/>
        <v>15</v>
      </c>
      <c r="M127" s="34" t="s">
        <v>22</v>
      </c>
      <c r="N127" s="30">
        <v>3005</v>
      </c>
      <c r="O127" s="30" t="s">
        <v>55</v>
      </c>
      <c r="P127" s="30">
        <v>57</v>
      </c>
      <c r="Q127" s="30">
        <v>0</v>
      </c>
      <c r="R127" s="30">
        <v>21401</v>
      </c>
      <c r="S127" s="24">
        <f t="shared" si="16"/>
        <v>20995.360000000001</v>
      </c>
      <c r="T127" s="24">
        <v>0</v>
      </c>
      <c r="W127" s="24">
        <v>20995.360000000001</v>
      </c>
      <c r="Z127" s="24">
        <v>0</v>
      </c>
      <c r="AG127" s="35">
        <v>20995.360000000001</v>
      </c>
      <c r="AH127" s="24">
        <f t="shared" si="27"/>
        <v>0</v>
      </c>
    </row>
    <row r="128" spans="1:34" s="24" customFormat="1" x14ac:dyDescent="0.2">
      <c r="A128" s="33">
        <f t="shared" si="17"/>
        <v>2000</v>
      </c>
      <c r="B128" s="33">
        <f t="shared" si="18"/>
        <v>2200</v>
      </c>
      <c r="C128" s="34" t="s">
        <v>17</v>
      </c>
      <c r="D128" s="34" t="str">
        <f t="shared" si="19"/>
        <v>2</v>
      </c>
      <c r="E128" s="34">
        <f t="shared" si="20"/>
        <v>5</v>
      </c>
      <c r="F128" s="34" t="str">
        <f t="shared" si="21"/>
        <v>04</v>
      </c>
      <c r="G128" s="34" t="str">
        <f t="shared" si="22"/>
        <v>005</v>
      </c>
      <c r="H128" s="33" t="str">
        <f t="shared" si="23"/>
        <v>E001</v>
      </c>
      <c r="I128" s="34">
        <f t="shared" si="24"/>
        <v>22104</v>
      </c>
      <c r="J128" s="34">
        <f t="shared" si="15"/>
        <v>1</v>
      </c>
      <c r="K128" s="34">
        <f t="shared" si="25"/>
        <v>1</v>
      </c>
      <c r="L128" s="34">
        <f t="shared" si="26"/>
        <v>15</v>
      </c>
      <c r="M128" s="34" t="s">
        <v>22</v>
      </c>
      <c r="N128" s="30">
        <v>3005</v>
      </c>
      <c r="O128" s="30" t="s">
        <v>55</v>
      </c>
      <c r="P128" s="30">
        <v>57</v>
      </c>
      <c r="Q128" s="30">
        <v>0</v>
      </c>
      <c r="R128" s="30">
        <v>22104</v>
      </c>
      <c r="S128" s="24">
        <f t="shared" si="16"/>
        <v>11918.44</v>
      </c>
      <c r="T128" s="24">
        <v>1918.44</v>
      </c>
      <c r="U128" s="24">
        <v>2000</v>
      </c>
      <c r="V128" s="24">
        <v>2000</v>
      </c>
      <c r="W128" s="24">
        <v>2000</v>
      </c>
      <c r="X128" s="24">
        <v>2000</v>
      </c>
      <c r="Y128" s="24">
        <v>2000</v>
      </c>
      <c r="AG128" s="35">
        <v>11918.44</v>
      </c>
      <c r="AH128" s="24">
        <f t="shared" si="27"/>
        <v>0</v>
      </c>
    </row>
    <row r="129" spans="1:34" s="24" customFormat="1" x14ac:dyDescent="0.2">
      <c r="A129" s="33">
        <f t="shared" si="17"/>
        <v>2000</v>
      </c>
      <c r="B129" s="33">
        <f t="shared" si="18"/>
        <v>2200</v>
      </c>
      <c r="C129" s="34" t="s">
        <v>17</v>
      </c>
      <c r="D129" s="34" t="str">
        <f t="shared" si="19"/>
        <v>2</v>
      </c>
      <c r="E129" s="34">
        <f t="shared" si="20"/>
        <v>5</v>
      </c>
      <c r="F129" s="34" t="str">
        <f t="shared" si="21"/>
        <v>04</v>
      </c>
      <c r="G129" s="34" t="str">
        <f t="shared" si="22"/>
        <v>005</v>
      </c>
      <c r="H129" s="33" t="str">
        <f t="shared" si="23"/>
        <v>E001</v>
      </c>
      <c r="I129" s="34">
        <f t="shared" si="24"/>
        <v>22301</v>
      </c>
      <c r="J129" s="34">
        <f t="shared" si="15"/>
        <v>1</v>
      </c>
      <c r="K129" s="34">
        <f t="shared" si="25"/>
        <v>1</v>
      </c>
      <c r="L129" s="34">
        <f t="shared" si="26"/>
        <v>15</v>
      </c>
      <c r="M129" s="34" t="s">
        <v>22</v>
      </c>
      <c r="N129" s="30">
        <v>3005</v>
      </c>
      <c r="O129" s="30" t="s">
        <v>55</v>
      </c>
      <c r="P129" s="30">
        <v>57</v>
      </c>
      <c r="Q129" s="30">
        <v>0</v>
      </c>
      <c r="R129" s="30">
        <v>22301</v>
      </c>
      <c r="S129" s="24">
        <f t="shared" si="16"/>
        <v>3453.5</v>
      </c>
      <c r="T129" s="24">
        <v>629</v>
      </c>
      <c r="W129" s="24">
        <v>0</v>
      </c>
      <c r="Z129" s="24">
        <v>1891.13</v>
      </c>
      <c r="AA129" s="24">
        <v>933.37</v>
      </c>
      <c r="AG129" s="35">
        <v>3453.5</v>
      </c>
      <c r="AH129" s="24">
        <f t="shared" si="27"/>
        <v>0</v>
      </c>
    </row>
    <row r="130" spans="1:34" s="24" customFormat="1" x14ac:dyDescent="0.2">
      <c r="A130" s="33">
        <f t="shared" si="17"/>
        <v>2000</v>
      </c>
      <c r="B130" s="33">
        <f t="shared" si="18"/>
        <v>2400</v>
      </c>
      <c r="C130" s="34" t="s">
        <v>17</v>
      </c>
      <c r="D130" s="34" t="str">
        <f t="shared" si="19"/>
        <v>2</v>
      </c>
      <c r="E130" s="34">
        <f t="shared" si="20"/>
        <v>5</v>
      </c>
      <c r="F130" s="34" t="str">
        <f t="shared" si="21"/>
        <v>04</v>
      </c>
      <c r="G130" s="34" t="str">
        <f t="shared" si="22"/>
        <v>005</v>
      </c>
      <c r="H130" s="33" t="str">
        <f t="shared" si="23"/>
        <v>E001</v>
      </c>
      <c r="I130" s="34">
        <f t="shared" si="24"/>
        <v>24801</v>
      </c>
      <c r="J130" s="34">
        <f t="shared" si="15"/>
        <v>1</v>
      </c>
      <c r="K130" s="34">
        <f t="shared" si="25"/>
        <v>1</v>
      </c>
      <c r="L130" s="34">
        <f t="shared" si="26"/>
        <v>15</v>
      </c>
      <c r="M130" s="34" t="s">
        <v>22</v>
      </c>
      <c r="N130" s="30">
        <v>3005</v>
      </c>
      <c r="O130" s="30" t="s">
        <v>55</v>
      </c>
      <c r="P130" s="30">
        <v>57</v>
      </c>
      <c r="Q130" s="30">
        <v>0</v>
      </c>
      <c r="R130" s="30">
        <v>24801</v>
      </c>
      <c r="S130" s="24">
        <f t="shared" si="16"/>
        <v>12086.15</v>
      </c>
      <c r="Y130" s="24">
        <v>12086.15</v>
      </c>
      <c r="AG130" s="35">
        <v>12086.15</v>
      </c>
      <c r="AH130" s="24">
        <f t="shared" si="27"/>
        <v>0</v>
      </c>
    </row>
    <row r="131" spans="1:34" s="24" customFormat="1" x14ac:dyDescent="0.2">
      <c r="A131" s="33">
        <f t="shared" si="17"/>
        <v>2000</v>
      </c>
      <c r="B131" s="33">
        <f t="shared" si="18"/>
        <v>2600</v>
      </c>
      <c r="C131" s="34" t="s">
        <v>17</v>
      </c>
      <c r="D131" s="34" t="str">
        <f t="shared" si="19"/>
        <v>2</v>
      </c>
      <c r="E131" s="34">
        <f t="shared" si="20"/>
        <v>5</v>
      </c>
      <c r="F131" s="34" t="str">
        <f t="shared" si="21"/>
        <v>04</v>
      </c>
      <c r="G131" s="34" t="str">
        <f t="shared" si="22"/>
        <v>005</v>
      </c>
      <c r="H131" s="33" t="str">
        <f t="shared" si="23"/>
        <v>E001</v>
      </c>
      <c r="I131" s="34">
        <f t="shared" si="24"/>
        <v>26102</v>
      </c>
      <c r="J131" s="34">
        <f t="shared" ref="J131:J194" si="28">IF($A131&lt;=4000,1,IF($A131=5000,2,IF($A131=6000,3,"")))</f>
        <v>1</v>
      </c>
      <c r="K131" s="34">
        <f t="shared" si="25"/>
        <v>1</v>
      </c>
      <c r="L131" s="34">
        <f t="shared" si="26"/>
        <v>15</v>
      </c>
      <c r="M131" s="34" t="s">
        <v>22</v>
      </c>
      <c r="N131" s="30">
        <v>3005</v>
      </c>
      <c r="O131" s="30" t="s">
        <v>55</v>
      </c>
      <c r="P131" s="30">
        <v>57</v>
      </c>
      <c r="Q131" s="30">
        <v>0</v>
      </c>
      <c r="R131" s="30">
        <v>26102</v>
      </c>
      <c r="S131" s="24">
        <f t="shared" ref="S131:S194" si="29">SUM(T131:AE131)</f>
        <v>56171.8</v>
      </c>
      <c r="T131" s="24">
        <v>0</v>
      </c>
      <c r="U131" s="24">
        <v>5000</v>
      </c>
      <c r="V131" s="24">
        <v>5000</v>
      </c>
      <c r="W131" s="24">
        <v>5000</v>
      </c>
      <c r="X131" s="24">
        <v>5000</v>
      </c>
      <c r="Y131" s="24">
        <v>2701.47</v>
      </c>
      <c r="Z131" s="24">
        <v>0</v>
      </c>
      <c r="AA131" s="24">
        <v>0</v>
      </c>
      <c r="AB131" s="24">
        <v>5000</v>
      </c>
      <c r="AC131" s="24">
        <v>22298.53</v>
      </c>
      <c r="AD131" s="24">
        <v>5000</v>
      </c>
      <c r="AE131" s="24">
        <v>1171.8</v>
      </c>
      <c r="AG131" s="35">
        <v>56171.8</v>
      </c>
      <c r="AH131" s="24">
        <f t="shared" si="27"/>
        <v>0</v>
      </c>
    </row>
    <row r="132" spans="1:34" s="24" customFormat="1" x14ac:dyDescent="0.2">
      <c r="A132" s="33">
        <f t="shared" ref="A132:A195" si="30">LEFT(B132,1)*1000</f>
        <v>2000</v>
      </c>
      <c r="B132" s="33">
        <f t="shared" ref="B132:B195" si="31">LEFT(R132,2)*100</f>
        <v>2900</v>
      </c>
      <c r="C132" s="34" t="s">
        <v>17</v>
      </c>
      <c r="D132" s="34" t="str">
        <f t="shared" ref="D132:D195" si="32">IF($H132="O001",1,"2")</f>
        <v>2</v>
      </c>
      <c r="E132" s="34">
        <f t="shared" ref="E132:E195" si="33">IF($H132="O001",3,5)</f>
        <v>5</v>
      </c>
      <c r="F132" s="34" t="str">
        <f t="shared" ref="F132:F195" si="34">IF($H132="E001","04",IF($H132="M001","04",IF($H132="O001","04","")))</f>
        <v>04</v>
      </c>
      <c r="G132" s="34" t="str">
        <f t="shared" ref="G132:G195" si="35">IF($H132="E001","005",IF($H132="M001","002",IF($H132="O001","001","")))</f>
        <v>005</v>
      </c>
      <c r="H132" s="33" t="str">
        <f t="shared" ref="H132:H195" si="36">LEFT($O132,2)&amp;"01"</f>
        <v>E001</v>
      </c>
      <c r="I132" s="34">
        <f t="shared" ref="I132:I195" si="37">R132</f>
        <v>29301</v>
      </c>
      <c r="J132" s="34">
        <f t="shared" si="28"/>
        <v>1</v>
      </c>
      <c r="K132" s="34">
        <f t="shared" ref="K132:K195" si="38">IF($Q132=1,4,IF($Q132=4,4,1))</f>
        <v>1</v>
      </c>
      <c r="L132" s="34">
        <f t="shared" ref="L132:L195" si="39">IF(N132=40010,27,IF(N132=40020,24,IF(N132=40030,30,IF(N132=40040,21,IF(N132=40050,30,IF(N132=40060,4,15))))))</f>
        <v>15</v>
      </c>
      <c r="M132" s="34" t="s">
        <v>22</v>
      </c>
      <c r="N132" s="30">
        <v>3005</v>
      </c>
      <c r="O132" s="30" t="s">
        <v>55</v>
      </c>
      <c r="P132" s="30">
        <v>57</v>
      </c>
      <c r="Q132" s="30">
        <v>0</v>
      </c>
      <c r="R132" s="30">
        <v>29301</v>
      </c>
      <c r="S132" s="24">
        <f t="shared" si="29"/>
        <v>1266.17</v>
      </c>
      <c r="U132" s="24">
        <v>0</v>
      </c>
      <c r="V132" s="24">
        <v>1266.17</v>
      </c>
      <c r="AG132" s="35">
        <v>1266.17</v>
      </c>
      <c r="AH132" s="24">
        <f t="shared" ref="AH132:AH195" si="40">S132-AG132</f>
        <v>0</v>
      </c>
    </row>
    <row r="133" spans="1:34" s="24" customFormat="1" x14ac:dyDescent="0.2">
      <c r="A133" s="33">
        <f t="shared" si="30"/>
        <v>3000</v>
      </c>
      <c r="B133" s="33">
        <f t="shared" si="31"/>
        <v>3100</v>
      </c>
      <c r="C133" s="34" t="s">
        <v>17</v>
      </c>
      <c r="D133" s="34" t="str">
        <f t="shared" si="32"/>
        <v>2</v>
      </c>
      <c r="E133" s="34">
        <f t="shared" si="33"/>
        <v>5</v>
      </c>
      <c r="F133" s="34" t="str">
        <f t="shared" si="34"/>
        <v>04</v>
      </c>
      <c r="G133" s="34" t="str">
        <f t="shared" si="35"/>
        <v>005</v>
      </c>
      <c r="H133" s="33" t="str">
        <f t="shared" si="36"/>
        <v>E001</v>
      </c>
      <c r="I133" s="34">
        <f t="shared" si="37"/>
        <v>31801</v>
      </c>
      <c r="J133" s="34">
        <f t="shared" si="28"/>
        <v>1</v>
      </c>
      <c r="K133" s="34">
        <f t="shared" si="38"/>
        <v>1</v>
      </c>
      <c r="L133" s="34">
        <f t="shared" si="39"/>
        <v>15</v>
      </c>
      <c r="M133" s="34" t="s">
        <v>22</v>
      </c>
      <c r="N133" s="30">
        <v>3005</v>
      </c>
      <c r="O133" s="30" t="s">
        <v>55</v>
      </c>
      <c r="P133" s="30">
        <v>57</v>
      </c>
      <c r="Q133" s="30">
        <v>0</v>
      </c>
      <c r="R133" s="30">
        <v>31801</v>
      </c>
      <c r="S133" s="24">
        <f t="shared" si="29"/>
        <v>6300</v>
      </c>
      <c r="T133" s="24">
        <v>100</v>
      </c>
      <c r="U133" s="24">
        <v>500</v>
      </c>
      <c r="V133" s="24">
        <v>1500</v>
      </c>
      <c r="W133" s="24">
        <v>1000</v>
      </c>
      <c r="X133" s="24">
        <v>100</v>
      </c>
      <c r="Y133" s="24">
        <v>100</v>
      </c>
      <c r="Z133" s="24">
        <v>1000</v>
      </c>
      <c r="AA133" s="24">
        <v>1000</v>
      </c>
      <c r="AB133" s="24">
        <v>1000</v>
      </c>
      <c r="AG133" s="35">
        <v>6300</v>
      </c>
      <c r="AH133" s="24">
        <f t="shared" si="40"/>
        <v>0</v>
      </c>
    </row>
    <row r="134" spans="1:34" s="24" customFormat="1" x14ac:dyDescent="0.2">
      <c r="A134" s="33">
        <f t="shared" si="30"/>
        <v>3000</v>
      </c>
      <c r="B134" s="33">
        <f t="shared" si="31"/>
        <v>3200</v>
      </c>
      <c r="C134" s="34" t="s">
        <v>17</v>
      </c>
      <c r="D134" s="34" t="str">
        <f t="shared" si="32"/>
        <v>2</v>
      </c>
      <c r="E134" s="34">
        <f t="shared" si="33"/>
        <v>5</v>
      </c>
      <c r="F134" s="34" t="str">
        <f t="shared" si="34"/>
        <v>04</v>
      </c>
      <c r="G134" s="34" t="str">
        <f t="shared" si="35"/>
        <v>005</v>
      </c>
      <c r="H134" s="33" t="str">
        <f t="shared" si="36"/>
        <v>E001</v>
      </c>
      <c r="I134" s="34">
        <f t="shared" si="37"/>
        <v>32301</v>
      </c>
      <c r="J134" s="34">
        <f t="shared" si="28"/>
        <v>1</v>
      </c>
      <c r="K134" s="34">
        <f t="shared" si="38"/>
        <v>1</v>
      </c>
      <c r="L134" s="34">
        <f t="shared" si="39"/>
        <v>15</v>
      </c>
      <c r="M134" s="34" t="s">
        <v>22</v>
      </c>
      <c r="N134" s="30">
        <v>3005</v>
      </c>
      <c r="O134" s="30" t="s">
        <v>55</v>
      </c>
      <c r="P134" s="30">
        <v>57</v>
      </c>
      <c r="Q134" s="30">
        <v>0</v>
      </c>
      <c r="R134" s="30">
        <v>32301</v>
      </c>
      <c r="S134" s="24">
        <f t="shared" si="29"/>
        <v>210229.87</v>
      </c>
      <c r="W134" s="24">
        <v>100000</v>
      </c>
      <c r="Z134" s="24">
        <v>100000</v>
      </c>
      <c r="AB134" s="24">
        <v>10229.870000000001</v>
      </c>
      <c r="AG134" s="35">
        <v>210229.87</v>
      </c>
      <c r="AH134" s="24">
        <f t="shared" si="40"/>
        <v>0</v>
      </c>
    </row>
    <row r="135" spans="1:34" s="24" customFormat="1" x14ac:dyDescent="0.2">
      <c r="A135" s="33">
        <f t="shared" si="30"/>
        <v>3000</v>
      </c>
      <c r="B135" s="33">
        <f t="shared" si="31"/>
        <v>3200</v>
      </c>
      <c r="C135" s="34" t="s">
        <v>17</v>
      </c>
      <c r="D135" s="34" t="str">
        <f t="shared" si="32"/>
        <v>2</v>
      </c>
      <c r="E135" s="34">
        <f t="shared" si="33"/>
        <v>5</v>
      </c>
      <c r="F135" s="34" t="str">
        <f t="shared" si="34"/>
        <v>04</v>
      </c>
      <c r="G135" s="34" t="str">
        <f t="shared" si="35"/>
        <v>005</v>
      </c>
      <c r="H135" s="33" t="str">
        <f t="shared" si="36"/>
        <v>E001</v>
      </c>
      <c r="I135" s="34">
        <f t="shared" si="37"/>
        <v>32505</v>
      </c>
      <c r="J135" s="34">
        <f t="shared" si="28"/>
        <v>1</v>
      </c>
      <c r="K135" s="34">
        <f t="shared" si="38"/>
        <v>1</v>
      </c>
      <c r="L135" s="34">
        <f t="shared" si="39"/>
        <v>15</v>
      </c>
      <c r="M135" s="34" t="s">
        <v>22</v>
      </c>
      <c r="N135" s="30">
        <v>3005</v>
      </c>
      <c r="O135" s="30" t="s">
        <v>55</v>
      </c>
      <c r="P135" s="30">
        <v>57</v>
      </c>
      <c r="Q135" s="30">
        <v>0</v>
      </c>
      <c r="R135" s="30">
        <v>32505</v>
      </c>
      <c r="S135" s="24">
        <f t="shared" si="29"/>
        <v>3453.1800000000003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1000</v>
      </c>
      <c r="AD135" s="24">
        <v>1000</v>
      </c>
      <c r="AE135" s="24">
        <v>1453.18</v>
      </c>
      <c r="AG135" s="35">
        <v>3453.18</v>
      </c>
      <c r="AH135" s="24">
        <f t="shared" si="40"/>
        <v>0</v>
      </c>
    </row>
    <row r="136" spans="1:34" s="24" customFormat="1" x14ac:dyDescent="0.2">
      <c r="A136" s="33">
        <f t="shared" si="30"/>
        <v>3000</v>
      </c>
      <c r="B136" s="33">
        <f t="shared" si="31"/>
        <v>3300</v>
      </c>
      <c r="C136" s="34" t="s">
        <v>17</v>
      </c>
      <c r="D136" s="34" t="str">
        <f t="shared" si="32"/>
        <v>2</v>
      </c>
      <c r="E136" s="34">
        <f t="shared" si="33"/>
        <v>5</v>
      </c>
      <c r="F136" s="34" t="str">
        <f t="shared" si="34"/>
        <v>04</v>
      </c>
      <c r="G136" s="34" t="str">
        <f t="shared" si="35"/>
        <v>005</v>
      </c>
      <c r="H136" s="33" t="str">
        <f t="shared" si="36"/>
        <v>E001</v>
      </c>
      <c r="I136" s="34">
        <f t="shared" si="37"/>
        <v>33401</v>
      </c>
      <c r="J136" s="34">
        <f t="shared" si="28"/>
        <v>1</v>
      </c>
      <c r="K136" s="34">
        <f t="shared" si="38"/>
        <v>1</v>
      </c>
      <c r="L136" s="34">
        <f t="shared" si="39"/>
        <v>15</v>
      </c>
      <c r="M136" s="34" t="s">
        <v>22</v>
      </c>
      <c r="N136" s="30">
        <v>3005</v>
      </c>
      <c r="O136" s="30" t="s">
        <v>55</v>
      </c>
      <c r="P136" s="30">
        <v>57</v>
      </c>
      <c r="Q136" s="30">
        <v>0</v>
      </c>
      <c r="R136" s="30">
        <v>33401</v>
      </c>
      <c r="S136" s="24">
        <f t="shared" si="29"/>
        <v>96689.16</v>
      </c>
      <c r="U136" s="24">
        <v>0</v>
      </c>
      <c r="V136" s="24">
        <v>30000</v>
      </c>
      <c r="W136" s="24">
        <v>20000</v>
      </c>
      <c r="X136" s="24">
        <v>16689.16</v>
      </c>
      <c r="Y136" s="24">
        <v>10000</v>
      </c>
      <c r="Z136" s="24">
        <v>20000</v>
      </c>
      <c r="AG136" s="35">
        <v>96689.16</v>
      </c>
      <c r="AH136" s="24">
        <f t="shared" si="40"/>
        <v>0</v>
      </c>
    </row>
    <row r="137" spans="1:34" s="24" customFormat="1" x14ac:dyDescent="0.2">
      <c r="A137" s="33">
        <f t="shared" si="30"/>
        <v>3000</v>
      </c>
      <c r="B137" s="33">
        <f t="shared" si="31"/>
        <v>3300</v>
      </c>
      <c r="C137" s="34" t="s">
        <v>17</v>
      </c>
      <c r="D137" s="34" t="str">
        <f t="shared" si="32"/>
        <v>2</v>
      </c>
      <c r="E137" s="34">
        <f t="shared" si="33"/>
        <v>5</v>
      </c>
      <c r="F137" s="34" t="str">
        <f t="shared" si="34"/>
        <v>04</v>
      </c>
      <c r="G137" s="34" t="str">
        <f t="shared" si="35"/>
        <v>005</v>
      </c>
      <c r="H137" s="33" t="str">
        <f t="shared" si="36"/>
        <v>E001</v>
      </c>
      <c r="I137" s="34">
        <f t="shared" si="37"/>
        <v>33602</v>
      </c>
      <c r="J137" s="34">
        <f t="shared" si="28"/>
        <v>1</v>
      </c>
      <c r="K137" s="34">
        <f t="shared" si="38"/>
        <v>1</v>
      </c>
      <c r="L137" s="34">
        <f t="shared" si="39"/>
        <v>15</v>
      </c>
      <c r="M137" s="34" t="s">
        <v>22</v>
      </c>
      <c r="N137" s="30">
        <v>3005</v>
      </c>
      <c r="O137" s="30" t="s">
        <v>55</v>
      </c>
      <c r="P137" s="30">
        <v>57</v>
      </c>
      <c r="Q137" s="30">
        <v>0</v>
      </c>
      <c r="R137" s="30">
        <v>33602</v>
      </c>
      <c r="S137" s="24">
        <f t="shared" si="29"/>
        <v>51797.77</v>
      </c>
      <c r="U137" s="24">
        <v>20000</v>
      </c>
      <c r="V137" s="24">
        <v>20000</v>
      </c>
      <c r="W137" s="24">
        <v>9640.4500000000007</v>
      </c>
      <c r="X137" s="24">
        <v>2157.3200000000002</v>
      </c>
      <c r="AG137" s="35">
        <v>51797.77</v>
      </c>
      <c r="AH137" s="24">
        <f t="shared" si="40"/>
        <v>0</v>
      </c>
    </row>
    <row r="138" spans="1:34" s="24" customFormat="1" x14ac:dyDescent="0.2">
      <c r="A138" s="33">
        <f t="shared" si="30"/>
        <v>3000</v>
      </c>
      <c r="B138" s="33">
        <f t="shared" si="31"/>
        <v>3300</v>
      </c>
      <c r="C138" s="34" t="s">
        <v>17</v>
      </c>
      <c r="D138" s="34" t="str">
        <f t="shared" si="32"/>
        <v>2</v>
      </c>
      <c r="E138" s="34">
        <f t="shared" si="33"/>
        <v>5</v>
      </c>
      <c r="F138" s="34" t="str">
        <f t="shared" si="34"/>
        <v>04</v>
      </c>
      <c r="G138" s="34" t="str">
        <f t="shared" si="35"/>
        <v>005</v>
      </c>
      <c r="H138" s="33" t="str">
        <f t="shared" si="36"/>
        <v>E001</v>
      </c>
      <c r="I138" s="34">
        <f t="shared" si="37"/>
        <v>33604</v>
      </c>
      <c r="J138" s="34">
        <f t="shared" si="28"/>
        <v>1</v>
      </c>
      <c r="K138" s="34">
        <f t="shared" si="38"/>
        <v>1</v>
      </c>
      <c r="L138" s="34">
        <f t="shared" si="39"/>
        <v>15</v>
      </c>
      <c r="M138" s="34" t="s">
        <v>22</v>
      </c>
      <c r="N138" s="30">
        <v>3005</v>
      </c>
      <c r="O138" s="30" t="s">
        <v>55</v>
      </c>
      <c r="P138" s="30">
        <v>57</v>
      </c>
      <c r="Q138" s="30">
        <v>0</v>
      </c>
      <c r="R138" s="30">
        <v>33604</v>
      </c>
      <c r="S138" s="24">
        <f t="shared" si="29"/>
        <v>193378.33125000002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24172.291249999998</v>
      </c>
      <c r="Z138" s="24">
        <v>0</v>
      </c>
      <c r="AA138" s="24">
        <v>0</v>
      </c>
      <c r="AB138" s="24">
        <v>0</v>
      </c>
      <c r="AC138" s="24">
        <v>0</v>
      </c>
      <c r="AD138" s="24">
        <v>169206.04</v>
      </c>
      <c r="AG138" s="35">
        <v>193378.33000000002</v>
      </c>
      <c r="AH138" s="24">
        <f t="shared" si="40"/>
        <v>1.2500000011641532E-3</v>
      </c>
    </row>
    <row r="139" spans="1:34" s="24" customFormat="1" x14ac:dyDescent="0.2">
      <c r="A139" s="33">
        <f t="shared" si="30"/>
        <v>3000</v>
      </c>
      <c r="B139" s="33">
        <f t="shared" si="31"/>
        <v>3300</v>
      </c>
      <c r="C139" s="34" t="s">
        <v>17</v>
      </c>
      <c r="D139" s="34" t="str">
        <f t="shared" si="32"/>
        <v>2</v>
      </c>
      <c r="E139" s="34">
        <f t="shared" si="33"/>
        <v>5</v>
      </c>
      <c r="F139" s="34" t="str">
        <f t="shared" si="34"/>
        <v>04</v>
      </c>
      <c r="G139" s="34" t="str">
        <f t="shared" si="35"/>
        <v>005</v>
      </c>
      <c r="H139" s="33" t="str">
        <f t="shared" si="36"/>
        <v>E001</v>
      </c>
      <c r="I139" s="34">
        <f t="shared" si="37"/>
        <v>33903</v>
      </c>
      <c r="J139" s="34">
        <f t="shared" si="28"/>
        <v>1</v>
      </c>
      <c r="K139" s="34">
        <f t="shared" si="38"/>
        <v>1</v>
      </c>
      <c r="L139" s="34">
        <f t="shared" si="39"/>
        <v>15</v>
      </c>
      <c r="M139" s="34" t="s">
        <v>22</v>
      </c>
      <c r="N139" s="30">
        <v>3005</v>
      </c>
      <c r="O139" s="30" t="s">
        <v>55</v>
      </c>
      <c r="P139" s="30">
        <v>57</v>
      </c>
      <c r="Q139" s="30">
        <v>0</v>
      </c>
      <c r="R139" s="30">
        <v>33903</v>
      </c>
      <c r="S139" s="24">
        <f t="shared" si="29"/>
        <v>50386.849999999991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Z139" s="24">
        <v>0</v>
      </c>
      <c r="AA139" s="24">
        <v>0</v>
      </c>
      <c r="AB139" s="24">
        <v>0</v>
      </c>
      <c r="AC139" s="24">
        <v>16795.61</v>
      </c>
      <c r="AD139" s="24">
        <v>16795.62</v>
      </c>
      <c r="AE139" s="24">
        <v>16795.62</v>
      </c>
      <c r="AG139" s="35">
        <v>50386.85</v>
      </c>
      <c r="AH139" s="24">
        <f t="shared" si="40"/>
        <v>0</v>
      </c>
    </row>
    <row r="140" spans="1:34" s="24" customFormat="1" x14ac:dyDescent="0.2">
      <c r="A140" s="33">
        <f t="shared" si="30"/>
        <v>3000</v>
      </c>
      <c r="B140" s="33">
        <f t="shared" si="31"/>
        <v>3500</v>
      </c>
      <c r="C140" s="34" t="s">
        <v>17</v>
      </c>
      <c r="D140" s="34" t="str">
        <f t="shared" si="32"/>
        <v>2</v>
      </c>
      <c r="E140" s="34">
        <f t="shared" si="33"/>
        <v>5</v>
      </c>
      <c r="F140" s="34" t="str">
        <f t="shared" si="34"/>
        <v>04</v>
      </c>
      <c r="G140" s="34" t="str">
        <f t="shared" si="35"/>
        <v>005</v>
      </c>
      <c r="H140" s="33" t="str">
        <f t="shared" si="36"/>
        <v>E001</v>
      </c>
      <c r="I140" s="34">
        <f t="shared" si="37"/>
        <v>35201</v>
      </c>
      <c r="J140" s="34">
        <f t="shared" si="28"/>
        <v>1</v>
      </c>
      <c r="K140" s="34">
        <f t="shared" si="38"/>
        <v>1</v>
      </c>
      <c r="L140" s="34">
        <f t="shared" si="39"/>
        <v>15</v>
      </c>
      <c r="M140" s="34" t="s">
        <v>22</v>
      </c>
      <c r="N140" s="30">
        <v>3005</v>
      </c>
      <c r="O140" s="30" t="s">
        <v>55</v>
      </c>
      <c r="P140" s="30">
        <v>57</v>
      </c>
      <c r="Q140" s="30">
        <v>0</v>
      </c>
      <c r="R140" s="30">
        <v>35201</v>
      </c>
      <c r="S140" s="24">
        <f t="shared" si="29"/>
        <v>46410.8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1470.36</v>
      </c>
      <c r="AC140" s="24">
        <v>44940.44</v>
      </c>
      <c r="AG140" s="35">
        <v>46410.8</v>
      </c>
      <c r="AH140" s="24">
        <f t="shared" si="40"/>
        <v>0</v>
      </c>
    </row>
    <row r="141" spans="1:34" s="24" customFormat="1" x14ac:dyDescent="0.2">
      <c r="A141" s="33">
        <f t="shared" si="30"/>
        <v>3000</v>
      </c>
      <c r="B141" s="33">
        <f t="shared" si="31"/>
        <v>3700</v>
      </c>
      <c r="C141" s="34" t="s">
        <v>17</v>
      </c>
      <c r="D141" s="34" t="str">
        <f t="shared" si="32"/>
        <v>2</v>
      </c>
      <c r="E141" s="34">
        <f t="shared" si="33"/>
        <v>5</v>
      </c>
      <c r="F141" s="34" t="str">
        <f t="shared" si="34"/>
        <v>04</v>
      </c>
      <c r="G141" s="34" t="str">
        <f t="shared" si="35"/>
        <v>005</v>
      </c>
      <c r="H141" s="33" t="str">
        <f t="shared" si="36"/>
        <v>E001</v>
      </c>
      <c r="I141" s="34">
        <f t="shared" si="37"/>
        <v>37104</v>
      </c>
      <c r="J141" s="34">
        <f t="shared" si="28"/>
        <v>1</v>
      </c>
      <c r="K141" s="34">
        <f t="shared" si="38"/>
        <v>1</v>
      </c>
      <c r="L141" s="34">
        <f t="shared" si="39"/>
        <v>15</v>
      </c>
      <c r="M141" s="34" t="s">
        <v>22</v>
      </c>
      <c r="N141" s="30">
        <v>3005</v>
      </c>
      <c r="O141" s="30" t="s">
        <v>55</v>
      </c>
      <c r="P141" s="30">
        <v>57</v>
      </c>
      <c r="Q141" s="30">
        <v>0</v>
      </c>
      <c r="R141" s="30">
        <v>37104</v>
      </c>
      <c r="S141" s="24">
        <f t="shared" si="29"/>
        <v>117408.27000000002</v>
      </c>
      <c r="T141" s="24">
        <v>0</v>
      </c>
      <c r="U141" s="24">
        <v>14088.99</v>
      </c>
      <c r="V141" s="24">
        <v>14088.99</v>
      </c>
      <c r="W141" s="24">
        <v>14088.99</v>
      </c>
      <c r="X141" s="24">
        <v>14088.99</v>
      </c>
      <c r="Y141" s="24">
        <v>14088.99</v>
      </c>
      <c r="Z141" s="24">
        <v>14088.99</v>
      </c>
      <c r="AA141" s="24">
        <v>14088.99</v>
      </c>
      <c r="AB141" s="24">
        <v>14088.99</v>
      </c>
      <c r="AC141" s="24">
        <v>4696.3500000000004</v>
      </c>
      <c r="AG141" s="35">
        <v>117408.27000000002</v>
      </c>
      <c r="AH141" s="24">
        <f t="shared" si="40"/>
        <v>0</v>
      </c>
    </row>
    <row r="142" spans="1:34" s="24" customFormat="1" x14ac:dyDescent="0.2">
      <c r="A142" s="33">
        <f t="shared" si="30"/>
        <v>3000</v>
      </c>
      <c r="B142" s="33">
        <f t="shared" si="31"/>
        <v>3700</v>
      </c>
      <c r="C142" s="34" t="s">
        <v>17</v>
      </c>
      <c r="D142" s="34" t="str">
        <f t="shared" si="32"/>
        <v>2</v>
      </c>
      <c r="E142" s="34">
        <f t="shared" si="33"/>
        <v>5</v>
      </c>
      <c r="F142" s="34" t="str">
        <f t="shared" si="34"/>
        <v>04</v>
      </c>
      <c r="G142" s="34" t="str">
        <f t="shared" si="35"/>
        <v>005</v>
      </c>
      <c r="H142" s="33" t="str">
        <f t="shared" si="36"/>
        <v>E001</v>
      </c>
      <c r="I142" s="34">
        <f t="shared" si="37"/>
        <v>37106</v>
      </c>
      <c r="J142" s="34">
        <f t="shared" si="28"/>
        <v>1</v>
      </c>
      <c r="K142" s="34">
        <f t="shared" si="38"/>
        <v>1</v>
      </c>
      <c r="L142" s="34">
        <f t="shared" si="39"/>
        <v>15</v>
      </c>
      <c r="M142" s="34" t="s">
        <v>22</v>
      </c>
      <c r="N142" s="30">
        <v>3005</v>
      </c>
      <c r="O142" s="30" t="s">
        <v>55</v>
      </c>
      <c r="P142" s="30">
        <v>57</v>
      </c>
      <c r="Q142" s="30">
        <v>0</v>
      </c>
      <c r="R142" s="30">
        <v>37106</v>
      </c>
      <c r="S142" s="24">
        <f t="shared" si="29"/>
        <v>50071.18</v>
      </c>
      <c r="T142" s="24">
        <v>0</v>
      </c>
      <c r="U142" s="24">
        <v>6008.54</v>
      </c>
      <c r="V142" s="24">
        <v>6008.54</v>
      </c>
      <c r="W142" s="24">
        <v>6008.54</v>
      </c>
      <c r="X142" s="24">
        <v>6008.54</v>
      </c>
      <c r="Y142" s="24">
        <v>6008.54</v>
      </c>
      <c r="Z142" s="24">
        <v>6008.54</v>
      </c>
      <c r="AA142" s="24">
        <v>6008.54</v>
      </c>
      <c r="AB142" s="24">
        <v>6008.55</v>
      </c>
      <c r="AC142" s="24">
        <v>2002.85</v>
      </c>
      <c r="AG142" s="35">
        <v>50071.18</v>
      </c>
      <c r="AH142" s="24">
        <f t="shared" si="40"/>
        <v>0</v>
      </c>
    </row>
    <row r="143" spans="1:34" s="24" customFormat="1" x14ac:dyDescent="0.2">
      <c r="A143" s="33">
        <f t="shared" si="30"/>
        <v>3000</v>
      </c>
      <c r="B143" s="33">
        <f t="shared" si="31"/>
        <v>3700</v>
      </c>
      <c r="C143" s="34" t="s">
        <v>17</v>
      </c>
      <c r="D143" s="34" t="str">
        <f t="shared" si="32"/>
        <v>2</v>
      </c>
      <c r="E143" s="34">
        <f t="shared" si="33"/>
        <v>5</v>
      </c>
      <c r="F143" s="34" t="str">
        <f t="shared" si="34"/>
        <v>04</v>
      </c>
      <c r="G143" s="34" t="str">
        <f t="shared" si="35"/>
        <v>005</v>
      </c>
      <c r="H143" s="33" t="str">
        <f t="shared" si="36"/>
        <v>E001</v>
      </c>
      <c r="I143" s="34">
        <f t="shared" si="37"/>
        <v>37204</v>
      </c>
      <c r="J143" s="34">
        <f t="shared" si="28"/>
        <v>1</v>
      </c>
      <c r="K143" s="34">
        <f t="shared" si="38"/>
        <v>1</v>
      </c>
      <c r="L143" s="34">
        <f t="shared" si="39"/>
        <v>15</v>
      </c>
      <c r="M143" s="34" t="s">
        <v>22</v>
      </c>
      <c r="N143" s="30">
        <v>3005</v>
      </c>
      <c r="O143" s="30" t="s">
        <v>55</v>
      </c>
      <c r="P143" s="30">
        <v>57</v>
      </c>
      <c r="Q143" s="30">
        <v>0</v>
      </c>
      <c r="R143" s="30">
        <v>37204</v>
      </c>
      <c r="S143" s="24">
        <f t="shared" si="29"/>
        <v>44891.4</v>
      </c>
      <c r="T143" s="24">
        <v>4489.1400000000003</v>
      </c>
      <c r="U143" s="24">
        <v>4489.1400000000003</v>
      </c>
      <c r="V143" s="24">
        <v>4489.1400000000003</v>
      </c>
      <c r="W143" s="24">
        <v>4489.1400000000003</v>
      </c>
      <c r="X143" s="24">
        <v>4489.1400000000003</v>
      </c>
      <c r="Y143" s="24">
        <v>4489.1400000000003</v>
      </c>
      <c r="Z143" s="24">
        <v>4489.1400000000003</v>
      </c>
      <c r="AA143" s="24">
        <v>4489.1400000000003</v>
      </c>
      <c r="AB143" s="24">
        <v>4489.1400000000003</v>
      </c>
      <c r="AC143" s="24">
        <v>4489.1400000000003</v>
      </c>
      <c r="AG143" s="35">
        <v>44891.4</v>
      </c>
      <c r="AH143" s="24">
        <f t="shared" si="40"/>
        <v>0</v>
      </c>
    </row>
    <row r="144" spans="1:34" s="24" customFormat="1" x14ac:dyDescent="0.2">
      <c r="A144" s="33">
        <f t="shared" si="30"/>
        <v>3000</v>
      </c>
      <c r="B144" s="33">
        <f t="shared" si="31"/>
        <v>3700</v>
      </c>
      <c r="C144" s="34" t="s">
        <v>17</v>
      </c>
      <c r="D144" s="34" t="str">
        <f t="shared" si="32"/>
        <v>2</v>
      </c>
      <c r="E144" s="34">
        <f t="shared" si="33"/>
        <v>5</v>
      </c>
      <c r="F144" s="34" t="str">
        <f t="shared" si="34"/>
        <v>04</v>
      </c>
      <c r="G144" s="34" t="str">
        <f t="shared" si="35"/>
        <v>005</v>
      </c>
      <c r="H144" s="33" t="str">
        <f t="shared" si="36"/>
        <v>E001</v>
      </c>
      <c r="I144" s="34">
        <f t="shared" si="37"/>
        <v>37206</v>
      </c>
      <c r="J144" s="34">
        <f t="shared" si="28"/>
        <v>1</v>
      </c>
      <c r="K144" s="34">
        <f t="shared" si="38"/>
        <v>1</v>
      </c>
      <c r="L144" s="34">
        <f t="shared" si="39"/>
        <v>15</v>
      </c>
      <c r="M144" s="34" t="s">
        <v>22</v>
      </c>
      <c r="N144" s="30">
        <v>3005</v>
      </c>
      <c r="O144" s="30" t="s">
        <v>55</v>
      </c>
      <c r="P144" s="30">
        <v>57</v>
      </c>
      <c r="Q144" s="30">
        <v>0</v>
      </c>
      <c r="R144" s="30">
        <v>37206</v>
      </c>
      <c r="S144" s="24">
        <f t="shared" si="29"/>
        <v>9323.6</v>
      </c>
      <c r="T144" s="24">
        <v>0</v>
      </c>
      <c r="U144" s="24">
        <v>1165.45</v>
      </c>
      <c r="V144" s="24">
        <v>1165.45</v>
      </c>
      <c r="W144" s="24">
        <v>1165.45</v>
      </c>
      <c r="X144" s="24">
        <v>1165.45</v>
      </c>
      <c r="Y144" s="24">
        <v>1165.45</v>
      </c>
      <c r="Z144" s="24">
        <v>1165.45</v>
      </c>
      <c r="AA144" s="24">
        <v>0</v>
      </c>
      <c r="AB144" s="24">
        <v>1165.45</v>
      </c>
      <c r="AC144" s="24">
        <v>1165.45</v>
      </c>
      <c r="AG144" s="35">
        <v>9323.6</v>
      </c>
      <c r="AH144" s="24">
        <f t="shared" si="40"/>
        <v>0</v>
      </c>
    </row>
    <row r="145" spans="1:34" s="24" customFormat="1" x14ac:dyDescent="0.2">
      <c r="A145" s="33">
        <f t="shared" si="30"/>
        <v>3000</v>
      </c>
      <c r="B145" s="33">
        <f t="shared" si="31"/>
        <v>3700</v>
      </c>
      <c r="C145" s="34" t="s">
        <v>17</v>
      </c>
      <c r="D145" s="34" t="str">
        <f t="shared" si="32"/>
        <v>2</v>
      </c>
      <c r="E145" s="34">
        <f t="shared" si="33"/>
        <v>5</v>
      </c>
      <c r="F145" s="34" t="str">
        <f t="shared" si="34"/>
        <v>04</v>
      </c>
      <c r="G145" s="34" t="str">
        <f t="shared" si="35"/>
        <v>005</v>
      </c>
      <c r="H145" s="33" t="str">
        <f t="shared" si="36"/>
        <v>E001</v>
      </c>
      <c r="I145" s="34">
        <f t="shared" si="37"/>
        <v>37504</v>
      </c>
      <c r="J145" s="34">
        <f t="shared" si="28"/>
        <v>1</v>
      </c>
      <c r="K145" s="34">
        <f t="shared" si="38"/>
        <v>1</v>
      </c>
      <c r="L145" s="34">
        <f t="shared" si="39"/>
        <v>15</v>
      </c>
      <c r="M145" s="34" t="s">
        <v>22</v>
      </c>
      <c r="N145" s="30">
        <v>3005</v>
      </c>
      <c r="O145" s="30" t="s">
        <v>55</v>
      </c>
      <c r="P145" s="30">
        <v>57</v>
      </c>
      <c r="Q145" s="30">
        <v>0</v>
      </c>
      <c r="R145" s="30">
        <v>37504</v>
      </c>
      <c r="S145" s="24">
        <f t="shared" si="29"/>
        <v>88631.74</v>
      </c>
      <c r="T145" s="24">
        <v>8863.17</v>
      </c>
      <c r="U145" s="24">
        <v>8863.17</v>
      </c>
      <c r="V145" s="24">
        <v>8863.17</v>
      </c>
      <c r="W145" s="24">
        <v>8863.17</v>
      </c>
      <c r="X145" s="24">
        <v>8863.17</v>
      </c>
      <c r="Y145" s="24">
        <v>8863.17</v>
      </c>
      <c r="Z145" s="24">
        <v>8863.17</v>
      </c>
      <c r="AA145" s="24">
        <v>8863.17</v>
      </c>
      <c r="AB145" s="24">
        <v>8863.18</v>
      </c>
      <c r="AC145" s="24">
        <v>8863.2000000000007</v>
      </c>
      <c r="AG145" s="35">
        <v>88631.74</v>
      </c>
      <c r="AH145" s="24">
        <f t="shared" si="40"/>
        <v>0</v>
      </c>
    </row>
    <row r="146" spans="1:34" s="24" customFormat="1" x14ac:dyDescent="0.2">
      <c r="A146" s="33">
        <f t="shared" si="30"/>
        <v>3000</v>
      </c>
      <c r="B146" s="33">
        <f t="shared" si="31"/>
        <v>3700</v>
      </c>
      <c r="C146" s="34" t="s">
        <v>17</v>
      </c>
      <c r="D146" s="34" t="str">
        <f t="shared" si="32"/>
        <v>2</v>
      </c>
      <c r="E146" s="34">
        <f t="shared" si="33"/>
        <v>5</v>
      </c>
      <c r="F146" s="34" t="str">
        <f t="shared" si="34"/>
        <v>04</v>
      </c>
      <c r="G146" s="34" t="str">
        <f t="shared" si="35"/>
        <v>005</v>
      </c>
      <c r="H146" s="33" t="str">
        <f t="shared" si="36"/>
        <v>E001</v>
      </c>
      <c r="I146" s="34">
        <f t="shared" si="37"/>
        <v>37602</v>
      </c>
      <c r="J146" s="34">
        <f t="shared" si="28"/>
        <v>1</v>
      </c>
      <c r="K146" s="34">
        <f t="shared" si="38"/>
        <v>1</v>
      </c>
      <c r="L146" s="34">
        <f t="shared" si="39"/>
        <v>15</v>
      </c>
      <c r="M146" s="34" t="s">
        <v>22</v>
      </c>
      <c r="N146" s="30">
        <v>3005</v>
      </c>
      <c r="O146" s="30" t="s">
        <v>55</v>
      </c>
      <c r="P146" s="30">
        <v>57</v>
      </c>
      <c r="Q146" s="30">
        <v>0</v>
      </c>
      <c r="R146" s="30">
        <v>37602</v>
      </c>
      <c r="S146" s="24">
        <f t="shared" si="29"/>
        <v>58704.14</v>
      </c>
      <c r="T146" s="24">
        <v>0</v>
      </c>
      <c r="U146" s="24">
        <v>6522.68</v>
      </c>
      <c r="V146" s="24">
        <v>6522.68</v>
      </c>
      <c r="W146" s="24">
        <v>6522.68</v>
      </c>
      <c r="X146" s="24">
        <v>6522.68</v>
      </c>
      <c r="Y146" s="24">
        <v>6522.68</v>
      </c>
      <c r="Z146" s="24">
        <v>6522.68</v>
      </c>
      <c r="AA146" s="24">
        <v>6522.68</v>
      </c>
      <c r="AB146" s="24">
        <v>6522.68</v>
      </c>
      <c r="AC146" s="24">
        <v>6522.7</v>
      </c>
      <c r="AG146" s="35">
        <v>58704.14</v>
      </c>
      <c r="AH146" s="24">
        <f t="shared" si="40"/>
        <v>0</v>
      </c>
    </row>
    <row r="147" spans="1:34" s="24" customFormat="1" x14ac:dyDescent="0.2">
      <c r="A147" s="33">
        <f t="shared" si="30"/>
        <v>3000</v>
      </c>
      <c r="B147" s="33">
        <f t="shared" si="31"/>
        <v>3300</v>
      </c>
      <c r="C147" s="34" t="s">
        <v>17</v>
      </c>
      <c r="D147" s="34" t="str">
        <f t="shared" si="32"/>
        <v>2</v>
      </c>
      <c r="E147" s="34">
        <f t="shared" si="33"/>
        <v>5</v>
      </c>
      <c r="F147" s="34" t="str">
        <f t="shared" si="34"/>
        <v>04</v>
      </c>
      <c r="G147" s="34" t="str">
        <f t="shared" si="35"/>
        <v>005</v>
      </c>
      <c r="H147" s="33" t="str">
        <f t="shared" si="36"/>
        <v>E001</v>
      </c>
      <c r="I147" s="34">
        <f t="shared" si="37"/>
        <v>33401</v>
      </c>
      <c r="J147" s="34">
        <f t="shared" si="28"/>
        <v>1</v>
      </c>
      <c r="K147" s="34">
        <f t="shared" si="38"/>
        <v>4</v>
      </c>
      <c r="L147" s="34">
        <f t="shared" si="39"/>
        <v>15</v>
      </c>
      <c r="M147" s="34" t="s">
        <v>22</v>
      </c>
      <c r="N147" s="32">
        <v>3005</v>
      </c>
      <c r="O147" s="32" t="s">
        <v>55</v>
      </c>
      <c r="P147" s="32">
        <v>57</v>
      </c>
      <c r="Q147" s="32">
        <v>1</v>
      </c>
      <c r="R147" s="32">
        <v>33401</v>
      </c>
      <c r="S147" s="37">
        <f t="shared" si="29"/>
        <v>23000</v>
      </c>
      <c r="T147" s="37">
        <v>0</v>
      </c>
      <c r="U147" s="37">
        <v>0</v>
      </c>
      <c r="V147" s="37">
        <v>0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23000</v>
      </c>
      <c r="AC147" s="37">
        <v>0</v>
      </c>
      <c r="AD147" s="37">
        <v>0</v>
      </c>
      <c r="AE147" s="37">
        <v>0</v>
      </c>
      <c r="AF147" s="31"/>
      <c r="AG147" s="36">
        <v>23000</v>
      </c>
      <c r="AH147" s="24">
        <f t="shared" si="40"/>
        <v>0</v>
      </c>
    </row>
    <row r="148" spans="1:34" s="24" customFormat="1" x14ac:dyDescent="0.2">
      <c r="A148" s="33">
        <f t="shared" si="30"/>
        <v>3000</v>
      </c>
      <c r="B148" s="33">
        <f t="shared" si="31"/>
        <v>3300</v>
      </c>
      <c r="C148" s="34" t="s">
        <v>17</v>
      </c>
      <c r="D148" s="34" t="str">
        <f t="shared" si="32"/>
        <v>2</v>
      </c>
      <c r="E148" s="34">
        <f t="shared" si="33"/>
        <v>5</v>
      </c>
      <c r="F148" s="34" t="str">
        <f t="shared" si="34"/>
        <v>04</v>
      </c>
      <c r="G148" s="34" t="str">
        <f t="shared" si="35"/>
        <v>005</v>
      </c>
      <c r="H148" s="33" t="str">
        <f t="shared" si="36"/>
        <v>E001</v>
      </c>
      <c r="I148" s="34">
        <f t="shared" si="37"/>
        <v>33903</v>
      </c>
      <c r="J148" s="34">
        <f t="shared" si="28"/>
        <v>1</v>
      </c>
      <c r="K148" s="34">
        <f t="shared" si="38"/>
        <v>4</v>
      </c>
      <c r="L148" s="34">
        <f t="shared" si="39"/>
        <v>15</v>
      </c>
      <c r="M148" s="34" t="s">
        <v>22</v>
      </c>
      <c r="N148" s="32">
        <v>3005</v>
      </c>
      <c r="O148" s="32" t="s">
        <v>55</v>
      </c>
      <c r="P148" s="32">
        <v>57</v>
      </c>
      <c r="Q148" s="32">
        <v>1</v>
      </c>
      <c r="R148" s="32">
        <v>33903</v>
      </c>
      <c r="S148" s="37">
        <f t="shared" si="29"/>
        <v>23000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7">
        <v>0</v>
      </c>
      <c r="AA148" s="37">
        <v>0</v>
      </c>
      <c r="AB148" s="37">
        <v>23000</v>
      </c>
      <c r="AC148" s="37">
        <v>0</v>
      </c>
      <c r="AD148" s="37">
        <v>0</v>
      </c>
      <c r="AE148" s="37">
        <v>0</v>
      </c>
      <c r="AF148" s="31"/>
      <c r="AG148" s="36">
        <v>23000</v>
      </c>
      <c r="AH148" s="24">
        <f t="shared" si="40"/>
        <v>0</v>
      </c>
    </row>
    <row r="149" spans="1:34" s="24" customFormat="1" x14ac:dyDescent="0.2">
      <c r="A149" s="33">
        <f t="shared" si="30"/>
        <v>2000</v>
      </c>
      <c r="B149" s="33">
        <f t="shared" si="31"/>
        <v>2100</v>
      </c>
      <c r="C149" s="34" t="s">
        <v>17</v>
      </c>
      <c r="D149" s="34" t="str">
        <f t="shared" si="32"/>
        <v>2</v>
      </c>
      <c r="E149" s="34">
        <f t="shared" si="33"/>
        <v>5</v>
      </c>
      <c r="F149" s="34" t="str">
        <f t="shared" si="34"/>
        <v>04</v>
      </c>
      <c r="G149" s="34" t="str">
        <f t="shared" si="35"/>
        <v>005</v>
      </c>
      <c r="H149" s="33" t="str">
        <f t="shared" si="36"/>
        <v>E001</v>
      </c>
      <c r="I149" s="34">
        <f t="shared" si="37"/>
        <v>21101</v>
      </c>
      <c r="J149" s="34">
        <f t="shared" si="28"/>
        <v>1</v>
      </c>
      <c r="K149" s="34">
        <f t="shared" si="38"/>
        <v>1</v>
      </c>
      <c r="L149" s="34">
        <f t="shared" si="39"/>
        <v>15</v>
      </c>
      <c r="M149" s="34" t="s">
        <v>22</v>
      </c>
      <c r="N149" s="30">
        <v>3006</v>
      </c>
      <c r="O149" s="30" t="s">
        <v>55</v>
      </c>
      <c r="P149" s="30">
        <v>57</v>
      </c>
      <c r="Q149" s="30">
        <v>0</v>
      </c>
      <c r="R149" s="30">
        <v>21101</v>
      </c>
      <c r="S149" s="24">
        <f t="shared" si="29"/>
        <v>7673.74</v>
      </c>
      <c r="V149" s="24">
        <v>3000</v>
      </c>
      <c r="Y149" s="24">
        <v>0</v>
      </c>
      <c r="Z149" s="24">
        <v>0</v>
      </c>
      <c r="AA149" s="24">
        <v>4673.74</v>
      </c>
      <c r="AG149" s="35">
        <v>7673.74</v>
      </c>
      <c r="AH149" s="24">
        <f t="shared" si="40"/>
        <v>0</v>
      </c>
    </row>
    <row r="150" spans="1:34" s="24" customFormat="1" x14ac:dyDescent="0.2">
      <c r="A150" s="33">
        <f t="shared" si="30"/>
        <v>2000</v>
      </c>
      <c r="B150" s="33">
        <f t="shared" si="31"/>
        <v>2100</v>
      </c>
      <c r="C150" s="34" t="s">
        <v>17</v>
      </c>
      <c r="D150" s="34" t="str">
        <f t="shared" si="32"/>
        <v>2</v>
      </c>
      <c r="E150" s="34">
        <f t="shared" si="33"/>
        <v>5</v>
      </c>
      <c r="F150" s="34" t="str">
        <f t="shared" si="34"/>
        <v>04</v>
      </c>
      <c r="G150" s="34" t="str">
        <f t="shared" si="35"/>
        <v>005</v>
      </c>
      <c r="H150" s="33" t="str">
        <f t="shared" si="36"/>
        <v>E001</v>
      </c>
      <c r="I150" s="34">
        <f t="shared" si="37"/>
        <v>21201</v>
      </c>
      <c r="J150" s="34">
        <f t="shared" si="28"/>
        <v>1</v>
      </c>
      <c r="K150" s="34">
        <f t="shared" si="38"/>
        <v>1</v>
      </c>
      <c r="L150" s="34">
        <f t="shared" si="39"/>
        <v>15</v>
      </c>
      <c r="M150" s="34" t="s">
        <v>22</v>
      </c>
      <c r="N150" s="30">
        <v>3006</v>
      </c>
      <c r="O150" s="30" t="s">
        <v>55</v>
      </c>
      <c r="P150" s="30">
        <v>57</v>
      </c>
      <c r="Q150" s="30">
        <v>0</v>
      </c>
      <c r="R150" s="30">
        <v>21201</v>
      </c>
      <c r="S150" s="24">
        <f t="shared" si="29"/>
        <v>20143.580000000002</v>
      </c>
      <c r="T150" s="24">
        <v>0</v>
      </c>
      <c r="U150" s="24">
        <v>5000</v>
      </c>
      <c r="V150" s="24">
        <v>3472.73</v>
      </c>
      <c r="Y150" s="24">
        <v>6000</v>
      </c>
      <c r="AA150" s="24">
        <v>3527.27</v>
      </c>
      <c r="AB150" s="24">
        <v>2143.58</v>
      </c>
      <c r="AG150" s="35">
        <v>20143.580000000002</v>
      </c>
      <c r="AH150" s="24">
        <f t="shared" si="40"/>
        <v>0</v>
      </c>
    </row>
    <row r="151" spans="1:34" s="24" customFormat="1" x14ac:dyDescent="0.2">
      <c r="A151" s="33">
        <f t="shared" si="30"/>
        <v>2000</v>
      </c>
      <c r="B151" s="33">
        <f t="shared" si="31"/>
        <v>2100</v>
      </c>
      <c r="C151" s="34" t="s">
        <v>17</v>
      </c>
      <c r="D151" s="34" t="str">
        <f t="shared" si="32"/>
        <v>2</v>
      </c>
      <c r="E151" s="34">
        <f t="shared" si="33"/>
        <v>5</v>
      </c>
      <c r="F151" s="34" t="str">
        <f t="shared" si="34"/>
        <v>04</v>
      </c>
      <c r="G151" s="34" t="str">
        <f t="shared" si="35"/>
        <v>005</v>
      </c>
      <c r="H151" s="33" t="str">
        <f t="shared" si="36"/>
        <v>E001</v>
      </c>
      <c r="I151" s="34">
        <f t="shared" si="37"/>
        <v>21502</v>
      </c>
      <c r="J151" s="34">
        <f t="shared" si="28"/>
        <v>1</v>
      </c>
      <c r="K151" s="34">
        <f t="shared" si="38"/>
        <v>1</v>
      </c>
      <c r="L151" s="34">
        <f t="shared" si="39"/>
        <v>15</v>
      </c>
      <c r="M151" s="34" t="s">
        <v>22</v>
      </c>
      <c r="N151" s="30">
        <v>3006</v>
      </c>
      <c r="O151" s="30" t="s">
        <v>55</v>
      </c>
      <c r="P151" s="30">
        <v>57</v>
      </c>
      <c r="Q151" s="30">
        <v>0</v>
      </c>
      <c r="R151" s="30">
        <v>21502</v>
      </c>
      <c r="S151" s="24">
        <f t="shared" si="29"/>
        <v>19184.36</v>
      </c>
      <c r="Y151" s="24">
        <v>5000</v>
      </c>
      <c r="Z151" s="24">
        <v>5000</v>
      </c>
      <c r="AA151" s="24">
        <v>4184.3599999999997</v>
      </c>
      <c r="AB151" s="24">
        <v>5000</v>
      </c>
      <c r="AG151" s="35">
        <v>19184.36</v>
      </c>
      <c r="AH151" s="24">
        <f t="shared" si="40"/>
        <v>0</v>
      </c>
    </row>
    <row r="152" spans="1:34" s="24" customFormat="1" x14ac:dyDescent="0.2">
      <c r="A152" s="33">
        <f t="shared" si="30"/>
        <v>2000</v>
      </c>
      <c r="B152" s="33">
        <f t="shared" si="31"/>
        <v>2200</v>
      </c>
      <c r="C152" s="34" t="s">
        <v>17</v>
      </c>
      <c r="D152" s="34" t="str">
        <f t="shared" si="32"/>
        <v>2</v>
      </c>
      <c r="E152" s="34">
        <f t="shared" si="33"/>
        <v>5</v>
      </c>
      <c r="F152" s="34" t="str">
        <f t="shared" si="34"/>
        <v>04</v>
      </c>
      <c r="G152" s="34" t="str">
        <f t="shared" si="35"/>
        <v>005</v>
      </c>
      <c r="H152" s="33" t="str">
        <f t="shared" si="36"/>
        <v>E001</v>
      </c>
      <c r="I152" s="34">
        <f t="shared" si="37"/>
        <v>22104</v>
      </c>
      <c r="J152" s="34">
        <f t="shared" si="28"/>
        <v>1</v>
      </c>
      <c r="K152" s="34">
        <f t="shared" si="38"/>
        <v>1</v>
      </c>
      <c r="L152" s="34">
        <f t="shared" si="39"/>
        <v>15</v>
      </c>
      <c r="M152" s="34" t="s">
        <v>22</v>
      </c>
      <c r="N152" s="30">
        <v>3006</v>
      </c>
      <c r="O152" s="30" t="s">
        <v>55</v>
      </c>
      <c r="P152" s="30">
        <v>57</v>
      </c>
      <c r="Q152" s="30">
        <v>0</v>
      </c>
      <c r="R152" s="30">
        <v>22104</v>
      </c>
      <c r="S152" s="24">
        <f t="shared" si="29"/>
        <v>5755.3099999999995</v>
      </c>
      <c r="V152" s="24">
        <v>2000</v>
      </c>
      <c r="Y152" s="24">
        <v>2000</v>
      </c>
      <c r="AB152" s="24">
        <v>1755.31</v>
      </c>
      <c r="AG152" s="35">
        <v>5755.3099999999995</v>
      </c>
      <c r="AH152" s="24">
        <f t="shared" si="40"/>
        <v>0</v>
      </c>
    </row>
    <row r="153" spans="1:34" s="24" customFormat="1" x14ac:dyDescent="0.2">
      <c r="A153" s="33">
        <f t="shared" si="30"/>
        <v>2000</v>
      </c>
      <c r="B153" s="33">
        <f t="shared" si="31"/>
        <v>2600</v>
      </c>
      <c r="C153" s="34" t="s">
        <v>17</v>
      </c>
      <c r="D153" s="34" t="str">
        <f t="shared" si="32"/>
        <v>2</v>
      </c>
      <c r="E153" s="34">
        <f t="shared" si="33"/>
        <v>5</v>
      </c>
      <c r="F153" s="34" t="str">
        <f t="shared" si="34"/>
        <v>04</v>
      </c>
      <c r="G153" s="34" t="str">
        <f t="shared" si="35"/>
        <v>005</v>
      </c>
      <c r="H153" s="33" t="str">
        <f t="shared" si="36"/>
        <v>E001</v>
      </c>
      <c r="I153" s="34">
        <f t="shared" si="37"/>
        <v>26102</v>
      </c>
      <c r="J153" s="34">
        <f t="shared" si="28"/>
        <v>1</v>
      </c>
      <c r="K153" s="34">
        <f t="shared" si="38"/>
        <v>1</v>
      </c>
      <c r="L153" s="34">
        <f t="shared" si="39"/>
        <v>15</v>
      </c>
      <c r="M153" s="34" t="s">
        <v>22</v>
      </c>
      <c r="N153" s="30">
        <v>3006</v>
      </c>
      <c r="O153" s="30" t="s">
        <v>55</v>
      </c>
      <c r="P153" s="30">
        <v>57</v>
      </c>
      <c r="Q153" s="30">
        <v>0</v>
      </c>
      <c r="R153" s="30">
        <v>26102</v>
      </c>
      <c r="S153" s="24">
        <f t="shared" si="29"/>
        <v>6714.53</v>
      </c>
      <c r="T153" s="24">
        <v>0</v>
      </c>
      <c r="W153" s="24">
        <v>2000</v>
      </c>
      <c r="X153" s="24">
        <v>1500</v>
      </c>
      <c r="Y153" s="24">
        <v>0</v>
      </c>
      <c r="Z153" s="24">
        <v>0</v>
      </c>
      <c r="AA153" s="24">
        <v>0</v>
      </c>
      <c r="AB153" s="24">
        <v>1214.53</v>
      </c>
      <c r="AC153" s="24">
        <v>2000</v>
      </c>
      <c r="AG153" s="35">
        <v>6714.53</v>
      </c>
      <c r="AH153" s="24">
        <f t="shared" si="40"/>
        <v>0</v>
      </c>
    </row>
    <row r="154" spans="1:34" s="24" customFormat="1" x14ac:dyDescent="0.2">
      <c r="A154" s="33">
        <f t="shared" si="30"/>
        <v>3000</v>
      </c>
      <c r="B154" s="33">
        <f t="shared" si="31"/>
        <v>3300</v>
      </c>
      <c r="C154" s="34" t="s">
        <v>17</v>
      </c>
      <c r="D154" s="34" t="str">
        <f t="shared" si="32"/>
        <v>2</v>
      </c>
      <c r="E154" s="34">
        <f t="shared" si="33"/>
        <v>5</v>
      </c>
      <c r="F154" s="34" t="str">
        <f t="shared" si="34"/>
        <v>04</v>
      </c>
      <c r="G154" s="34" t="str">
        <f t="shared" si="35"/>
        <v>005</v>
      </c>
      <c r="H154" s="33" t="str">
        <f t="shared" si="36"/>
        <v>E001</v>
      </c>
      <c r="I154" s="34">
        <f t="shared" si="37"/>
        <v>33401</v>
      </c>
      <c r="J154" s="34">
        <f t="shared" si="28"/>
        <v>1</v>
      </c>
      <c r="K154" s="34">
        <f t="shared" si="38"/>
        <v>1</v>
      </c>
      <c r="L154" s="34">
        <f t="shared" si="39"/>
        <v>15</v>
      </c>
      <c r="M154" s="34" t="s">
        <v>22</v>
      </c>
      <c r="N154" s="30">
        <v>3006</v>
      </c>
      <c r="O154" s="30" t="s">
        <v>55</v>
      </c>
      <c r="P154" s="30">
        <v>57</v>
      </c>
      <c r="Q154" s="30">
        <v>0</v>
      </c>
      <c r="R154" s="30">
        <v>33401</v>
      </c>
      <c r="S154" s="24">
        <f t="shared" si="29"/>
        <v>95921.790000000008</v>
      </c>
      <c r="U154" s="24">
        <v>0</v>
      </c>
      <c r="V154" s="24">
        <v>47411.91</v>
      </c>
      <c r="X154" s="24">
        <v>2588.09</v>
      </c>
      <c r="AB154" s="24">
        <v>45921.79</v>
      </c>
      <c r="AG154" s="35">
        <v>95921.790000000008</v>
      </c>
      <c r="AH154" s="24">
        <f t="shared" si="40"/>
        <v>0</v>
      </c>
    </row>
    <row r="155" spans="1:34" s="24" customFormat="1" x14ac:dyDescent="0.2">
      <c r="A155" s="33">
        <f t="shared" si="30"/>
        <v>3000</v>
      </c>
      <c r="B155" s="33">
        <f t="shared" si="31"/>
        <v>3300</v>
      </c>
      <c r="C155" s="34" t="s">
        <v>17</v>
      </c>
      <c r="D155" s="34" t="str">
        <f t="shared" si="32"/>
        <v>2</v>
      </c>
      <c r="E155" s="34">
        <f t="shared" si="33"/>
        <v>5</v>
      </c>
      <c r="F155" s="34" t="str">
        <f t="shared" si="34"/>
        <v>04</v>
      </c>
      <c r="G155" s="34" t="str">
        <f t="shared" si="35"/>
        <v>005</v>
      </c>
      <c r="H155" s="33" t="str">
        <f t="shared" si="36"/>
        <v>E001</v>
      </c>
      <c r="I155" s="34">
        <f t="shared" si="37"/>
        <v>33501</v>
      </c>
      <c r="J155" s="34">
        <f t="shared" si="28"/>
        <v>1</v>
      </c>
      <c r="K155" s="34">
        <f t="shared" si="38"/>
        <v>1</v>
      </c>
      <c r="L155" s="34">
        <f t="shared" si="39"/>
        <v>15</v>
      </c>
      <c r="M155" s="34" t="s">
        <v>22</v>
      </c>
      <c r="N155" s="30">
        <v>3006</v>
      </c>
      <c r="O155" s="30" t="s">
        <v>55</v>
      </c>
      <c r="P155" s="30">
        <v>57</v>
      </c>
      <c r="Q155" s="30">
        <v>0</v>
      </c>
      <c r="R155" s="30">
        <v>33501</v>
      </c>
      <c r="S155" s="24">
        <f t="shared" si="29"/>
        <v>19184.36</v>
      </c>
      <c r="X155" s="24">
        <v>5758</v>
      </c>
      <c r="AA155" s="24">
        <v>5758</v>
      </c>
      <c r="AC155" s="24">
        <v>7668.36</v>
      </c>
      <c r="AG155" s="35">
        <v>19184.36</v>
      </c>
      <c r="AH155" s="24">
        <f t="shared" si="40"/>
        <v>0</v>
      </c>
    </row>
    <row r="156" spans="1:34" s="24" customFormat="1" x14ac:dyDescent="0.2">
      <c r="A156" s="33">
        <f t="shared" si="30"/>
        <v>3000</v>
      </c>
      <c r="B156" s="33">
        <f t="shared" si="31"/>
        <v>3300</v>
      </c>
      <c r="C156" s="34" t="s">
        <v>17</v>
      </c>
      <c r="D156" s="34" t="str">
        <f t="shared" si="32"/>
        <v>2</v>
      </c>
      <c r="E156" s="34">
        <f t="shared" si="33"/>
        <v>5</v>
      </c>
      <c r="F156" s="34" t="str">
        <f t="shared" si="34"/>
        <v>04</v>
      </c>
      <c r="G156" s="34" t="str">
        <f t="shared" si="35"/>
        <v>005</v>
      </c>
      <c r="H156" s="33" t="str">
        <f t="shared" si="36"/>
        <v>E001</v>
      </c>
      <c r="I156" s="34">
        <f t="shared" si="37"/>
        <v>33903</v>
      </c>
      <c r="J156" s="34">
        <f t="shared" si="28"/>
        <v>1</v>
      </c>
      <c r="K156" s="34">
        <f t="shared" si="38"/>
        <v>1</v>
      </c>
      <c r="L156" s="34">
        <f t="shared" si="39"/>
        <v>15</v>
      </c>
      <c r="M156" s="34" t="s">
        <v>22</v>
      </c>
      <c r="N156" s="30">
        <v>3006</v>
      </c>
      <c r="O156" s="30" t="s">
        <v>55</v>
      </c>
      <c r="P156" s="30">
        <v>57</v>
      </c>
      <c r="Q156" s="30">
        <v>0</v>
      </c>
      <c r="R156" s="30">
        <v>33903</v>
      </c>
      <c r="S156" s="24">
        <f t="shared" si="29"/>
        <v>121952.84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40650.94</v>
      </c>
      <c r="AD156" s="24">
        <v>40650.949999999997</v>
      </c>
      <c r="AE156" s="24">
        <v>40650.949999999997</v>
      </c>
      <c r="AG156" s="35">
        <v>121952.84</v>
      </c>
      <c r="AH156" s="24">
        <f t="shared" si="40"/>
        <v>0</v>
      </c>
    </row>
    <row r="157" spans="1:34" s="24" customFormat="1" x14ac:dyDescent="0.2">
      <c r="A157" s="33">
        <f t="shared" si="30"/>
        <v>3000</v>
      </c>
      <c r="B157" s="33">
        <f t="shared" si="31"/>
        <v>3700</v>
      </c>
      <c r="C157" s="34" t="s">
        <v>17</v>
      </c>
      <c r="D157" s="34" t="str">
        <f t="shared" si="32"/>
        <v>2</v>
      </c>
      <c r="E157" s="34">
        <f t="shared" si="33"/>
        <v>5</v>
      </c>
      <c r="F157" s="34" t="str">
        <f t="shared" si="34"/>
        <v>04</v>
      </c>
      <c r="G157" s="34" t="str">
        <f t="shared" si="35"/>
        <v>005</v>
      </c>
      <c r="H157" s="33" t="str">
        <f t="shared" si="36"/>
        <v>E001</v>
      </c>
      <c r="I157" s="34">
        <f t="shared" si="37"/>
        <v>37104</v>
      </c>
      <c r="J157" s="34">
        <f t="shared" si="28"/>
        <v>1</v>
      </c>
      <c r="K157" s="34">
        <f t="shared" si="38"/>
        <v>1</v>
      </c>
      <c r="L157" s="34">
        <f t="shared" si="39"/>
        <v>15</v>
      </c>
      <c r="M157" s="34" t="s">
        <v>22</v>
      </c>
      <c r="N157" s="30">
        <v>3006</v>
      </c>
      <c r="O157" s="30" t="s">
        <v>55</v>
      </c>
      <c r="P157" s="30">
        <v>57</v>
      </c>
      <c r="Q157" s="30">
        <v>0</v>
      </c>
      <c r="R157" s="30">
        <v>37104</v>
      </c>
      <c r="S157" s="24">
        <f t="shared" si="29"/>
        <v>14388.27</v>
      </c>
      <c r="W157" s="24">
        <v>5000</v>
      </c>
      <c r="Y157" s="24">
        <v>5000</v>
      </c>
      <c r="AA157" s="24">
        <v>4388.2700000000004</v>
      </c>
      <c r="AG157" s="35">
        <v>14388.27</v>
      </c>
      <c r="AH157" s="24">
        <f t="shared" si="40"/>
        <v>0</v>
      </c>
    </row>
    <row r="158" spans="1:34" s="24" customFormat="1" x14ac:dyDescent="0.2">
      <c r="A158" s="33">
        <f t="shared" si="30"/>
        <v>3000</v>
      </c>
      <c r="B158" s="33">
        <f t="shared" si="31"/>
        <v>3700</v>
      </c>
      <c r="C158" s="34" t="s">
        <v>17</v>
      </c>
      <c r="D158" s="34" t="str">
        <f t="shared" si="32"/>
        <v>2</v>
      </c>
      <c r="E158" s="34">
        <f t="shared" si="33"/>
        <v>5</v>
      </c>
      <c r="F158" s="34" t="str">
        <f t="shared" si="34"/>
        <v>04</v>
      </c>
      <c r="G158" s="34" t="str">
        <f t="shared" si="35"/>
        <v>005</v>
      </c>
      <c r="H158" s="33" t="str">
        <f t="shared" si="36"/>
        <v>E001</v>
      </c>
      <c r="I158" s="34">
        <f t="shared" si="37"/>
        <v>37204</v>
      </c>
      <c r="J158" s="34">
        <f t="shared" si="28"/>
        <v>1</v>
      </c>
      <c r="K158" s="34">
        <f t="shared" si="38"/>
        <v>1</v>
      </c>
      <c r="L158" s="34">
        <f t="shared" si="39"/>
        <v>15</v>
      </c>
      <c r="M158" s="34" t="s">
        <v>22</v>
      </c>
      <c r="N158" s="30">
        <v>3006</v>
      </c>
      <c r="O158" s="30" t="s">
        <v>55</v>
      </c>
      <c r="P158" s="30">
        <v>57</v>
      </c>
      <c r="Q158" s="30">
        <v>0</v>
      </c>
      <c r="R158" s="30">
        <v>37204</v>
      </c>
      <c r="S158" s="24">
        <f t="shared" si="29"/>
        <v>10743.24</v>
      </c>
      <c r="V158" s="24">
        <v>2000</v>
      </c>
      <c r="W158" s="24">
        <v>1000</v>
      </c>
      <c r="X158" s="24">
        <v>2700</v>
      </c>
      <c r="Y158" s="24">
        <v>1043.24</v>
      </c>
      <c r="Z158" s="24">
        <v>1500</v>
      </c>
      <c r="AB158" s="24">
        <v>2500</v>
      </c>
      <c r="AG158" s="35">
        <v>10743.24</v>
      </c>
      <c r="AH158" s="24">
        <f t="shared" si="40"/>
        <v>0</v>
      </c>
    </row>
    <row r="159" spans="1:34" s="24" customFormat="1" x14ac:dyDescent="0.2">
      <c r="A159" s="33">
        <f t="shared" si="30"/>
        <v>3000</v>
      </c>
      <c r="B159" s="33">
        <f t="shared" si="31"/>
        <v>3700</v>
      </c>
      <c r="C159" s="34" t="s">
        <v>17</v>
      </c>
      <c r="D159" s="34" t="str">
        <f t="shared" si="32"/>
        <v>2</v>
      </c>
      <c r="E159" s="34">
        <f t="shared" si="33"/>
        <v>5</v>
      </c>
      <c r="F159" s="34" t="str">
        <f t="shared" si="34"/>
        <v>04</v>
      </c>
      <c r="G159" s="34" t="str">
        <f t="shared" si="35"/>
        <v>005</v>
      </c>
      <c r="H159" s="33" t="str">
        <f t="shared" si="36"/>
        <v>E001</v>
      </c>
      <c r="I159" s="34">
        <f t="shared" si="37"/>
        <v>37504</v>
      </c>
      <c r="J159" s="34">
        <f t="shared" si="28"/>
        <v>1</v>
      </c>
      <c r="K159" s="34">
        <f t="shared" si="38"/>
        <v>1</v>
      </c>
      <c r="L159" s="34">
        <f t="shared" si="39"/>
        <v>15</v>
      </c>
      <c r="M159" s="34" t="s">
        <v>22</v>
      </c>
      <c r="N159" s="30">
        <v>3006</v>
      </c>
      <c r="O159" s="30" t="s">
        <v>55</v>
      </c>
      <c r="P159" s="30">
        <v>57</v>
      </c>
      <c r="Q159" s="30">
        <v>0</v>
      </c>
      <c r="R159" s="30">
        <v>37504</v>
      </c>
      <c r="S159" s="24">
        <f t="shared" si="29"/>
        <v>27193.83</v>
      </c>
      <c r="V159" s="24">
        <v>2500</v>
      </c>
      <c r="W159" s="24">
        <v>2500</v>
      </c>
      <c r="X159" s="24">
        <v>5100</v>
      </c>
      <c r="Y159" s="24">
        <v>4393.83</v>
      </c>
      <c r="Z159" s="24">
        <v>2500</v>
      </c>
      <c r="AA159" s="24">
        <v>5950</v>
      </c>
      <c r="AB159" s="24">
        <v>4250</v>
      </c>
      <c r="AG159" s="35">
        <v>27193.83</v>
      </c>
      <c r="AH159" s="24">
        <f t="shared" si="40"/>
        <v>0</v>
      </c>
    </row>
    <row r="160" spans="1:34" s="24" customFormat="1" x14ac:dyDescent="0.2">
      <c r="A160" s="33">
        <f t="shared" si="30"/>
        <v>3000</v>
      </c>
      <c r="B160" s="33">
        <f t="shared" si="31"/>
        <v>3800</v>
      </c>
      <c r="C160" s="34" t="s">
        <v>17</v>
      </c>
      <c r="D160" s="34" t="str">
        <f t="shared" si="32"/>
        <v>2</v>
      </c>
      <c r="E160" s="34">
        <f t="shared" si="33"/>
        <v>5</v>
      </c>
      <c r="F160" s="34" t="str">
        <f t="shared" si="34"/>
        <v>04</v>
      </c>
      <c r="G160" s="34" t="str">
        <f t="shared" si="35"/>
        <v>005</v>
      </c>
      <c r="H160" s="33" t="str">
        <f t="shared" si="36"/>
        <v>E001</v>
      </c>
      <c r="I160" s="34">
        <f t="shared" si="37"/>
        <v>38301</v>
      </c>
      <c r="J160" s="34">
        <f t="shared" si="28"/>
        <v>1</v>
      </c>
      <c r="K160" s="34">
        <f t="shared" si="38"/>
        <v>1</v>
      </c>
      <c r="L160" s="34">
        <f t="shared" si="39"/>
        <v>15</v>
      </c>
      <c r="M160" s="34" t="s">
        <v>22</v>
      </c>
      <c r="N160" s="30">
        <v>3006</v>
      </c>
      <c r="O160" s="30" t="s">
        <v>55</v>
      </c>
      <c r="P160" s="30">
        <v>57</v>
      </c>
      <c r="Q160" s="30">
        <v>0</v>
      </c>
      <c r="R160" s="30">
        <v>38301</v>
      </c>
      <c r="S160" s="24">
        <f t="shared" si="29"/>
        <v>9592.18</v>
      </c>
      <c r="W160" s="24">
        <v>3000</v>
      </c>
      <c r="Y160" s="24">
        <v>0</v>
      </c>
      <c r="AA160" s="24">
        <v>4092.18</v>
      </c>
      <c r="AC160" s="24">
        <v>2500</v>
      </c>
      <c r="AG160" s="35">
        <v>9592.18</v>
      </c>
      <c r="AH160" s="24">
        <f t="shared" si="40"/>
        <v>0</v>
      </c>
    </row>
    <row r="161" spans="1:34" s="24" customFormat="1" x14ac:dyDescent="0.2">
      <c r="A161" s="33">
        <f t="shared" si="30"/>
        <v>2000</v>
      </c>
      <c r="B161" s="33">
        <f t="shared" si="31"/>
        <v>2100</v>
      </c>
      <c r="C161" s="34" t="s">
        <v>17</v>
      </c>
      <c r="D161" s="34" t="str">
        <f t="shared" si="32"/>
        <v>2</v>
      </c>
      <c r="E161" s="34">
        <f t="shared" si="33"/>
        <v>5</v>
      </c>
      <c r="F161" s="34" t="str">
        <f t="shared" si="34"/>
        <v>04</v>
      </c>
      <c r="G161" s="34" t="str">
        <f t="shared" si="35"/>
        <v>005</v>
      </c>
      <c r="H161" s="33" t="str">
        <f t="shared" si="36"/>
        <v>E001</v>
      </c>
      <c r="I161" s="34">
        <f t="shared" si="37"/>
        <v>21101</v>
      </c>
      <c r="J161" s="34">
        <f t="shared" si="28"/>
        <v>1</v>
      </c>
      <c r="K161" s="34">
        <f t="shared" si="38"/>
        <v>1</v>
      </c>
      <c r="L161" s="34">
        <f t="shared" si="39"/>
        <v>15</v>
      </c>
      <c r="M161" s="34" t="s">
        <v>22</v>
      </c>
      <c r="N161" s="30">
        <v>3009</v>
      </c>
      <c r="O161" s="30" t="s">
        <v>55</v>
      </c>
      <c r="P161" s="30">
        <v>57</v>
      </c>
      <c r="Q161" s="30">
        <v>0</v>
      </c>
      <c r="R161" s="30">
        <v>21101</v>
      </c>
      <c r="S161" s="24">
        <f t="shared" si="29"/>
        <v>57553.07</v>
      </c>
      <c r="U161" s="24">
        <v>8000</v>
      </c>
      <c r="W161" s="24">
        <v>8000</v>
      </c>
      <c r="Y161" s="24">
        <v>0</v>
      </c>
      <c r="Z161" s="24">
        <v>0</v>
      </c>
      <c r="AA161" s="24">
        <v>24000</v>
      </c>
      <c r="AB161" s="24">
        <v>8000</v>
      </c>
      <c r="AC161" s="24">
        <v>4000</v>
      </c>
      <c r="AD161" s="24">
        <v>4000</v>
      </c>
      <c r="AE161" s="24">
        <v>1553.07</v>
      </c>
      <c r="AG161" s="35">
        <v>57553.07</v>
      </c>
      <c r="AH161" s="24">
        <f t="shared" si="40"/>
        <v>0</v>
      </c>
    </row>
    <row r="162" spans="1:34" s="24" customFormat="1" x14ac:dyDescent="0.2">
      <c r="A162" s="33">
        <f t="shared" si="30"/>
        <v>2000</v>
      </c>
      <c r="B162" s="33">
        <f t="shared" si="31"/>
        <v>2100</v>
      </c>
      <c r="C162" s="34" t="s">
        <v>17</v>
      </c>
      <c r="D162" s="34" t="str">
        <f t="shared" si="32"/>
        <v>2</v>
      </c>
      <c r="E162" s="34">
        <f t="shared" si="33"/>
        <v>5</v>
      </c>
      <c r="F162" s="34" t="str">
        <f t="shared" si="34"/>
        <v>04</v>
      </c>
      <c r="G162" s="34" t="str">
        <f t="shared" si="35"/>
        <v>005</v>
      </c>
      <c r="H162" s="33" t="str">
        <f t="shared" si="36"/>
        <v>E001</v>
      </c>
      <c r="I162" s="34">
        <f t="shared" si="37"/>
        <v>21401</v>
      </c>
      <c r="J162" s="34">
        <f t="shared" si="28"/>
        <v>1</v>
      </c>
      <c r="K162" s="34">
        <f t="shared" si="38"/>
        <v>1</v>
      </c>
      <c r="L162" s="34">
        <f t="shared" si="39"/>
        <v>15</v>
      </c>
      <c r="M162" s="34" t="s">
        <v>22</v>
      </c>
      <c r="N162" s="30">
        <v>3009</v>
      </c>
      <c r="O162" s="30" t="s">
        <v>55</v>
      </c>
      <c r="P162" s="30">
        <v>57</v>
      </c>
      <c r="Q162" s="30">
        <v>0</v>
      </c>
      <c r="R162" s="30">
        <v>21401</v>
      </c>
      <c r="S162" s="24">
        <f t="shared" si="29"/>
        <v>28776.54</v>
      </c>
      <c r="T162" s="24">
        <v>0</v>
      </c>
      <c r="U162" s="24">
        <v>4500</v>
      </c>
      <c r="W162" s="24">
        <v>4500</v>
      </c>
      <c r="X162" s="24">
        <v>4500</v>
      </c>
      <c r="Y162" s="24">
        <v>3776.54</v>
      </c>
      <c r="Z162" s="24">
        <v>0</v>
      </c>
      <c r="AA162" s="24">
        <v>4500</v>
      </c>
      <c r="AC162" s="24">
        <v>4500</v>
      </c>
      <c r="AE162" s="24">
        <v>2500</v>
      </c>
      <c r="AG162" s="35">
        <v>28776.54</v>
      </c>
      <c r="AH162" s="24">
        <f t="shared" si="40"/>
        <v>0</v>
      </c>
    </row>
    <row r="163" spans="1:34" s="24" customFormat="1" x14ac:dyDescent="0.2">
      <c r="A163" s="33">
        <f t="shared" si="30"/>
        <v>2000</v>
      </c>
      <c r="B163" s="33">
        <f t="shared" si="31"/>
        <v>2200</v>
      </c>
      <c r="C163" s="34" t="s">
        <v>17</v>
      </c>
      <c r="D163" s="34" t="str">
        <f t="shared" si="32"/>
        <v>2</v>
      </c>
      <c r="E163" s="34">
        <f t="shared" si="33"/>
        <v>5</v>
      </c>
      <c r="F163" s="34" t="str">
        <f t="shared" si="34"/>
        <v>04</v>
      </c>
      <c r="G163" s="34" t="str">
        <f t="shared" si="35"/>
        <v>005</v>
      </c>
      <c r="H163" s="33" t="str">
        <f t="shared" si="36"/>
        <v>E001</v>
      </c>
      <c r="I163" s="34">
        <f t="shared" si="37"/>
        <v>22104</v>
      </c>
      <c r="J163" s="34">
        <f t="shared" si="28"/>
        <v>1</v>
      </c>
      <c r="K163" s="34">
        <f t="shared" si="38"/>
        <v>1</v>
      </c>
      <c r="L163" s="34">
        <f t="shared" si="39"/>
        <v>15</v>
      </c>
      <c r="M163" s="34" t="s">
        <v>22</v>
      </c>
      <c r="N163" s="30">
        <v>3009</v>
      </c>
      <c r="O163" s="30" t="s">
        <v>55</v>
      </c>
      <c r="P163" s="30">
        <v>57</v>
      </c>
      <c r="Q163" s="30">
        <v>0</v>
      </c>
      <c r="R163" s="30">
        <v>22104</v>
      </c>
      <c r="S163" s="24">
        <f t="shared" si="29"/>
        <v>19184.36</v>
      </c>
      <c r="T163" s="24">
        <v>5000</v>
      </c>
      <c r="V163" s="24">
        <v>2500</v>
      </c>
      <c r="X163" s="24">
        <v>2500</v>
      </c>
      <c r="Z163" s="24">
        <v>2500</v>
      </c>
      <c r="AA163" s="24">
        <v>2500</v>
      </c>
      <c r="AC163" s="24">
        <v>2500</v>
      </c>
      <c r="AD163" s="24">
        <v>1684.36</v>
      </c>
      <c r="AG163" s="35">
        <v>19184.36</v>
      </c>
      <c r="AH163" s="24">
        <f t="shared" si="40"/>
        <v>0</v>
      </c>
    </row>
    <row r="164" spans="1:34" s="24" customFormat="1" x14ac:dyDescent="0.2">
      <c r="A164" s="33">
        <f t="shared" si="30"/>
        <v>2000</v>
      </c>
      <c r="B164" s="33">
        <f t="shared" si="31"/>
        <v>2600</v>
      </c>
      <c r="C164" s="34" t="s">
        <v>17</v>
      </c>
      <c r="D164" s="34" t="str">
        <f t="shared" si="32"/>
        <v>2</v>
      </c>
      <c r="E164" s="34">
        <f t="shared" si="33"/>
        <v>5</v>
      </c>
      <c r="F164" s="34" t="str">
        <f t="shared" si="34"/>
        <v>04</v>
      </c>
      <c r="G164" s="34" t="str">
        <f t="shared" si="35"/>
        <v>005</v>
      </c>
      <c r="H164" s="33" t="str">
        <f t="shared" si="36"/>
        <v>E001</v>
      </c>
      <c r="I164" s="34">
        <f t="shared" si="37"/>
        <v>26102</v>
      </c>
      <c r="J164" s="34">
        <f t="shared" si="28"/>
        <v>1</v>
      </c>
      <c r="K164" s="34">
        <f t="shared" si="38"/>
        <v>1</v>
      </c>
      <c r="L164" s="34">
        <f t="shared" si="39"/>
        <v>15</v>
      </c>
      <c r="M164" s="34" t="s">
        <v>22</v>
      </c>
      <c r="N164" s="30">
        <v>3009</v>
      </c>
      <c r="O164" s="30" t="s">
        <v>55</v>
      </c>
      <c r="P164" s="30">
        <v>57</v>
      </c>
      <c r="Q164" s="30">
        <v>0</v>
      </c>
      <c r="R164" s="30">
        <v>26102</v>
      </c>
      <c r="S164" s="24">
        <f t="shared" si="29"/>
        <v>47960.9</v>
      </c>
      <c r="T164" s="24">
        <v>0</v>
      </c>
      <c r="U164" s="24">
        <v>4000</v>
      </c>
      <c r="V164" s="24">
        <v>4000</v>
      </c>
      <c r="W164" s="24">
        <v>4000</v>
      </c>
      <c r="X164" s="24">
        <v>4000</v>
      </c>
      <c r="Y164" s="24">
        <v>0</v>
      </c>
      <c r="Z164" s="24">
        <v>0</v>
      </c>
      <c r="AA164" s="24">
        <v>0</v>
      </c>
      <c r="AB164" s="24">
        <v>4000</v>
      </c>
      <c r="AC164" s="24">
        <v>22000</v>
      </c>
      <c r="AD164" s="24">
        <v>4000</v>
      </c>
      <c r="AE164" s="24">
        <v>1960.9</v>
      </c>
      <c r="AG164" s="35">
        <v>47960.9</v>
      </c>
      <c r="AH164" s="24">
        <f t="shared" si="40"/>
        <v>0</v>
      </c>
    </row>
    <row r="165" spans="1:34" s="24" customFormat="1" x14ac:dyDescent="0.2">
      <c r="A165" s="33">
        <f t="shared" si="30"/>
        <v>3000</v>
      </c>
      <c r="B165" s="33">
        <f t="shared" si="31"/>
        <v>3100</v>
      </c>
      <c r="C165" s="34" t="s">
        <v>17</v>
      </c>
      <c r="D165" s="34" t="str">
        <f t="shared" si="32"/>
        <v>2</v>
      </c>
      <c r="E165" s="34">
        <f t="shared" si="33"/>
        <v>5</v>
      </c>
      <c r="F165" s="34" t="str">
        <f t="shared" si="34"/>
        <v>04</v>
      </c>
      <c r="G165" s="34" t="str">
        <f t="shared" si="35"/>
        <v>005</v>
      </c>
      <c r="H165" s="33" t="str">
        <f t="shared" si="36"/>
        <v>E001</v>
      </c>
      <c r="I165" s="34">
        <f t="shared" si="37"/>
        <v>31801</v>
      </c>
      <c r="J165" s="34">
        <f t="shared" si="28"/>
        <v>1</v>
      </c>
      <c r="K165" s="34">
        <f t="shared" si="38"/>
        <v>1</v>
      </c>
      <c r="L165" s="34">
        <f t="shared" si="39"/>
        <v>15</v>
      </c>
      <c r="M165" s="34" t="s">
        <v>22</v>
      </c>
      <c r="N165" s="30">
        <v>3009</v>
      </c>
      <c r="O165" s="30" t="s">
        <v>55</v>
      </c>
      <c r="P165" s="30">
        <v>57</v>
      </c>
      <c r="Q165" s="30">
        <v>0</v>
      </c>
      <c r="R165" s="30">
        <v>31801</v>
      </c>
      <c r="S165" s="24">
        <f t="shared" si="29"/>
        <v>5755.3099999999995</v>
      </c>
      <c r="T165" s="24">
        <v>500</v>
      </c>
      <c r="U165" s="24">
        <v>500</v>
      </c>
      <c r="V165" s="24">
        <v>500</v>
      </c>
      <c r="X165" s="24">
        <v>500</v>
      </c>
      <c r="Y165" s="24">
        <v>500</v>
      </c>
      <c r="Z165" s="24">
        <v>500</v>
      </c>
      <c r="AA165" s="24">
        <v>755.31</v>
      </c>
      <c r="AB165" s="24">
        <v>500</v>
      </c>
      <c r="AC165" s="24">
        <v>500</v>
      </c>
      <c r="AD165" s="24">
        <v>500</v>
      </c>
      <c r="AE165" s="24">
        <v>500</v>
      </c>
      <c r="AG165" s="35">
        <v>5755.3099999999995</v>
      </c>
      <c r="AH165" s="24">
        <f t="shared" si="40"/>
        <v>0</v>
      </c>
    </row>
    <row r="166" spans="1:34" s="24" customFormat="1" x14ac:dyDescent="0.2">
      <c r="A166" s="33">
        <f t="shared" si="30"/>
        <v>3000</v>
      </c>
      <c r="B166" s="33">
        <f t="shared" si="31"/>
        <v>3200</v>
      </c>
      <c r="C166" s="34" t="s">
        <v>17</v>
      </c>
      <c r="D166" s="34" t="str">
        <f t="shared" si="32"/>
        <v>2</v>
      </c>
      <c r="E166" s="34">
        <f t="shared" si="33"/>
        <v>5</v>
      </c>
      <c r="F166" s="34" t="str">
        <f t="shared" si="34"/>
        <v>04</v>
      </c>
      <c r="G166" s="34" t="str">
        <f t="shared" si="35"/>
        <v>005</v>
      </c>
      <c r="H166" s="33" t="str">
        <f t="shared" si="36"/>
        <v>E001</v>
      </c>
      <c r="I166" s="34">
        <f t="shared" si="37"/>
        <v>32701</v>
      </c>
      <c r="J166" s="34">
        <f t="shared" si="28"/>
        <v>1</v>
      </c>
      <c r="K166" s="34">
        <f t="shared" si="38"/>
        <v>1</v>
      </c>
      <c r="L166" s="34">
        <f t="shared" si="39"/>
        <v>15</v>
      </c>
      <c r="M166" s="34" t="s">
        <v>22</v>
      </c>
      <c r="N166" s="30">
        <v>3009</v>
      </c>
      <c r="O166" s="30" t="s">
        <v>55</v>
      </c>
      <c r="P166" s="30">
        <v>57</v>
      </c>
      <c r="Q166" s="30">
        <v>0</v>
      </c>
      <c r="R166" s="30">
        <v>32701</v>
      </c>
      <c r="S166" s="24">
        <f t="shared" si="29"/>
        <v>58254.26</v>
      </c>
      <c r="T166" s="24">
        <v>0</v>
      </c>
      <c r="U166" s="24">
        <v>0</v>
      </c>
      <c r="V166" s="24">
        <v>5000</v>
      </c>
      <c r="W166" s="24">
        <v>5000</v>
      </c>
      <c r="X166" s="24">
        <v>5000</v>
      </c>
      <c r="Y166" s="24">
        <v>6000</v>
      </c>
      <c r="Z166" s="24">
        <v>5000</v>
      </c>
      <c r="AA166" s="24">
        <v>10000</v>
      </c>
      <c r="AB166" s="24">
        <v>5000</v>
      </c>
      <c r="AC166" s="24">
        <v>2553.0700000000002</v>
      </c>
      <c r="AD166" s="24">
        <v>5000</v>
      </c>
      <c r="AE166" s="24">
        <v>9701.19</v>
      </c>
      <c r="AG166" s="35">
        <v>58254.26</v>
      </c>
      <c r="AH166" s="24">
        <f t="shared" si="40"/>
        <v>0</v>
      </c>
    </row>
    <row r="167" spans="1:34" s="24" customFormat="1" x14ac:dyDescent="0.2">
      <c r="A167" s="33">
        <f t="shared" si="30"/>
        <v>3000</v>
      </c>
      <c r="B167" s="33">
        <f t="shared" si="31"/>
        <v>3300</v>
      </c>
      <c r="C167" s="34" t="s">
        <v>17</v>
      </c>
      <c r="D167" s="34" t="str">
        <f t="shared" si="32"/>
        <v>2</v>
      </c>
      <c r="E167" s="34">
        <f t="shared" si="33"/>
        <v>5</v>
      </c>
      <c r="F167" s="34" t="str">
        <f t="shared" si="34"/>
        <v>04</v>
      </c>
      <c r="G167" s="34" t="str">
        <f t="shared" si="35"/>
        <v>005</v>
      </c>
      <c r="H167" s="33" t="str">
        <f t="shared" si="36"/>
        <v>E001</v>
      </c>
      <c r="I167" s="34">
        <f t="shared" si="37"/>
        <v>33301</v>
      </c>
      <c r="J167" s="34">
        <f t="shared" si="28"/>
        <v>1</v>
      </c>
      <c r="K167" s="34">
        <f t="shared" si="38"/>
        <v>1</v>
      </c>
      <c r="L167" s="34">
        <f t="shared" si="39"/>
        <v>15</v>
      </c>
      <c r="M167" s="34" t="s">
        <v>22</v>
      </c>
      <c r="N167" s="30">
        <v>3009</v>
      </c>
      <c r="O167" s="30" t="s">
        <v>55</v>
      </c>
      <c r="P167" s="30">
        <v>57</v>
      </c>
      <c r="Q167" s="30">
        <v>0</v>
      </c>
      <c r="R167" s="30">
        <v>33301</v>
      </c>
      <c r="S167" s="24">
        <f t="shared" si="29"/>
        <v>230212.3</v>
      </c>
      <c r="X167" s="24">
        <v>150000</v>
      </c>
      <c r="AD167" s="24">
        <v>80212.3</v>
      </c>
      <c r="AG167" s="35">
        <v>230212.3</v>
      </c>
      <c r="AH167" s="24">
        <f t="shared" si="40"/>
        <v>0</v>
      </c>
    </row>
    <row r="168" spans="1:34" s="24" customFormat="1" x14ac:dyDescent="0.2">
      <c r="A168" s="33">
        <f t="shared" si="30"/>
        <v>3000</v>
      </c>
      <c r="B168" s="33">
        <f t="shared" si="31"/>
        <v>3300</v>
      </c>
      <c r="C168" s="34" t="s">
        <v>17</v>
      </c>
      <c r="D168" s="34" t="str">
        <f t="shared" si="32"/>
        <v>2</v>
      </c>
      <c r="E168" s="34">
        <f t="shared" si="33"/>
        <v>5</v>
      </c>
      <c r="F168" s="34" t="str">
        <f t="shared" si="34"/>
        <v>04</v>
      </c>
      <c r="G168" s="34" t="str">
        <f t="shared" si="35"/>
        <v>005</v>
      </c>
      <c r="H168" s="33" t="str">
        <f t="shared" si="36"/>
        <v>E001</v>
      </c>
      <c r="I168" s="34">
        <f t="shared" si="37"/>
        <v>33401</v>
      </c>
      <c r="J168" s="34">
        <f t="shared" si="28"/>
        <v>1</v>
      </c>
      <c r="K168" s="34">
        <f t="shared" si="38"/>
        <v>1</v>
      </c>
      <c r="L168" s="34">
        <f t="shared" si="39"/>
        <v>15</v>
      </c>
      <c r="M168" s="34" t="s">
        <v>22</v>
      </c>
      <c r="N168" s="30">
        <v>3009</v>
      </c>
      <c r="O168" s="30" t="s">
        <v>55</v>
      </c>
      <c r="P168" s="30">
        <v>57</v>
      </c>
      <c r="Q168" s="30">
        <v>0</v>
      </c>
      <c r="R168" s="30">
        <v>33401</v>
      </c>
      <c r="S168" s="24">
        <f t="shared" si="29"/>
        <v>191843.58</v>
      </c>
      <c r="U168" s="24">
        <v>0</v>
      </c>
      <c r="Y168" s="24">
        <v>100000</v>
      </c>
      <c r="AB168" s="24">
        <v>90000</v>
      </c>
      <c r="AD168" s="24">
        <v>1843.58</v>
      </c>
      <c r="AG168" s="35">
        <v>191843.58</v>
      </c>
      <c r="AH168" s="24">
        <f t="shared" si="40"/>
        <v>0</v>
      </c>
    </row>
    <row r="169" spans="1:34" s="24" customFormat="1" x14ac:dyDescent="0.2">
      <c r="A169" s="33">
        <f t="shared" si="30"/>
        <v>3000</v>
      </c>
      <c r="B169" s="33">
        <f t="shared" si="31"/>
        <v>3300</v>
      </c>
      <c r="C169" s="34" t="s">
        <v>17</v>
      </c>
      <c r="D169" s="34" t="str">
        <f t="shared" si="32"/>
        <v>2</v>
      </c>
      <c r="E169" s="34">
        <f t="shared" si="33"/>
        <v>5</v>
      </c>
      <c r="F169" s="34" t="str">
        <f t="shared" si="34"/>
        <v>04</v>
      </c>
      <c r="G169" s="34" t="str">
        <f t="shared" si="35"/>
        <v>005</v>
      </c>
      <c r="H169" s="33" t="str">
        <f t="shared" si="36"/>
        <v>E001</v>
      </c>
      <c r="I169" s="34">
        <f t="shared" si="37"/>
        <v>33604</v>
      </c>
      <c r="J169" s="34">
        <f t="shared" si="28"/>
        <v>1</v>
      </c>
      <c r="K169" s="34">
        <f t="shared" si="38"/>
        <v>1</v>
      </c>
      <c r="L169" s="34">
        <f t="shared" si="39"/>
        <v>15</v>
      </c>
      <c r="M169" s="34" t="s">
        <v>22</v>
      </c>
      <c r="N169" s="30">
        <v>3009</v>
      </c>
      <c r="O169" s="30" t="s">
        <v>55</v>
      </c>
      <c r="P169" s="30">
        <v>57</v>
      </c>
      <c r="Q169" s="30">
        <v>0</v>
      </c>
      <c r="R169" s="30">
        <v>33604</v>
      </c>
      <c r="S169" s="24">
        <f t="shared" si="29"/>
        <v>47960.9</v>
      </c>
      <c r="U169" s="24">
        <v>0</v>
      </c>
      <c r="V169" s="24">
        <v>0</v>
      </c>
      <c r="W169" s="24">
        <v>0</v>
      </c>
      <c r="X169" s="24">
        <v>0</v>
      </c>
      <c r="AA169" s="24">
        <v>0</v>
      </c>
      <c r="AB169" s="24">
        <v>10000</v>
      </c>
      <c r="AD169" s="24">
        <v>37960.9</v>
      </c>
      <c r="AG169" s="35">
        <v>47960.9</v>
      </c>
      <c r="AH169" s="24">
        <f t="shared" si="40"/>
        <v>0</v>
      </c>
    </row>
    <row r="170" spans="1:34" s="24" customFormat="1" x14ac:dyDescent="0.2">
      <c r="A170" s="33">
        <f t="shared" si="30"/>
        <v>3000</v>
      </c>
      <c r="B170" s="33">
        <f t="shared" si="31"/>
        <v>3700</v>
      </c>
      <c r="C170" s="34" t="s">
        <v>17</v>
      </c>
      <c r="D170" s="34" t="str">
        <f t="shared" si="32"/>
        <v>2</v>
      </c>
      <c r="E170" s="34">
        <f t="shared" si="33"/>
        <v>5</v>
      </c>
      <c r="F170" s="34" t="str">
        <f t="shared" si="34"/>
        <v>04</v>
      </c>
      <c r="G170" s="34" t="str">
        <f t="shared" si="35"/>
        <v>005</v>
      </c>
      <c r="H170" s="33" t="str">
        <f t="shared" si="36"/>
        <v>E001</v>
      </c>
      <c r="I170" s="34">
        <f t="shared" si="37"/>
        <v>37104</v>
      </c>
      <c r="J170" s="34">
        <f t="shared" si="28"/>
        <v>1</v>
      </c>
      <c r="K170" s="34">
        <f t="shared" si="38"/>
        <v>1</v>
      </c>
      <c r="L170" s="34">
        <f t="shared" si="39"/>
        <v>15</v>
      </c>
      <c r="M170" s="34" t="s">
        <v>22</v>
      </c>
      <c r="N170" s="30">
        <v>3009</v>
      </c>
      <c r="O170" s="30" t="s">
        <v>55</v>
      </c>
      <c r="P170" s="30">
        <v>57</v>
      </c>
      <c r="Q170" s="30">
        <v>0</v>
      </c>
      <c r="R170" s="30">
        <v>37104</v>
      </c>
      <c r="S170" s="24">
        <f t="shared" si="29"/>
        <v>67145.25</v>
      </c>
      <c r="T170" s="24">
        <v>0</v>
      </c>
      <c r="U170" s="24">
        <v>10000</v>
      </c>
      <c r="V170" s="24">
        <v>13000</v>
      </c>
      <c r="W170" s="24">
        <v>10000</v>
      </c>
      <c r="Y170" s="24">
        <v>10000</v>
      </c>
      <c r="Z170" s="24">
        <v>10000</v>
      </c>
      <c r="AA170" s="24">
        <v>10000</v>
      </c>
      <c r="AB170" s="24">
        <v>4145.25</v>
      </c>
      <c r="AD170" s="24">
        <v>0</v>
      </c>
      <c r="AG170" s="35">
        <v>67145.25</v>
      </c>
      <c r="AH170" s="24">
        <f t="shared" si="40"/>
        <v>0</v>
      </c>
    </row>
    <row r="171" spans="1:34" s="24" customFormat="1" x14ac:dyDescent="0.2">
      <c r="A171" s="33">
        <f t="shared" si="30"/>
        <v>3000</v>
      </c>
      <c r="B171" s="33">
        <f t="shared" si="31"/>
        <v>3700</v>
      </c>
      <c r="C171" s="34" t="s">
        <v>17</v>
      </c>
      <c r="D171" s="34" t="str">
        <f t="shared" si="32"/>
        <v>2</v>
      </c>
      <c r="E171" s="34">
        <f t="shared" si="33"/>
        <v>5</v>
      </c>
      <c r="F171" s="34" t="str">
        <f t="shared" si="34"/>
        <v>04</v>
      </c>
      <c r="G171" s="34" t="str">
        <f t="shared" si="35"/>
        <v>005</v>
      </c>
      <c r="H171" s="33" t="str">
        <f t="shared" si="36"/>
        <v>E001</v>
      </c>
      <c r="I171" s="34">
        <f t="shared" si="37"/>
        <v>37106</v>
      </c>
      <c r="J171" s="34">
        <f t="shared" si="28"/>
        <v>1</v>
      </c>
      <c r="K171" s="34">
        <f t="shared" si="38"/>
        <v>1</v>
      </c>
      <c r="L171" s="34">
        <f t="shared" si="39"/>
        <v>15</v>
      </c>
      <c r="M171" s="34" t="s">
        <v>22</v>
      </c>
      <c r="N171" s="30">
        <v>3009</v>
      </c>
      <c r="O171" s="30" t="s">
        <v>55</v>
      </c>
      <c r="P171" s="30">
        <v>57</v>
      </c>
      <c r="Q171" s="30">
        <v>0</v>
      </c>
      <c r="R171" s="30">
        <v>37106</v>
      </c>
      <c r="S171" s="24">
        <f t="shared" si="29"/>
        <v>153470.07</v>
      </c>
      <c r="X171" s="24">
        <v>40000</v>
      </c>
      <c r="AA171" s="24">
        <v>40000</v>
      </c>
      <c r="AC171" s="24">
        <v>73470.070000000007</v>
      </c>
      <c r="AG171" s="35">
        <v>153470.07</v>
      </c>
      <c r="AH171" s="24">
        <f t="shared" si="40"/>
        <v>0</v>
      </c>
    </row>
    <row r="172" spans="1:34" s="24" customFormat="1" x14ac:dyDescent="0.2">
      <c r="A172" s="33">
        <f t="shared" si="30"/>
        <v>3000</v>
      </c>
      <c r="B172" s="33">
        <f t="shared" si="31"/>
        <v>3700</v>
      </c>
      <c r="C172" s="34" t="s">
        <v>17</v>
      </c>
      <c r="D172" s="34" t="str">
        <f t="shared" si="32"/>
        <v>2</v>
      </c>
      <c r="E172" s="34">
        <f t="shared" si="33"/>
        <v>5</v>
      </c>
      <c r="F172" s="34" t="str">
        <f t="shared" si="34"/>
        <v>04</v>
      </c>
      <c r="G172" s="34" t="str">
        <f t="shared" si="35"/>
        <v>005</v>
      </c>
      <c r="H172" s="33" t="str">
        <f t="shared" si="36"/>
        <v>E001</v>
      </c>
      <c r="I172" s="34">
        <f t="shared" si="37"/>
        <v>37204</v>
      </c>
      <c r="J172" s="34">
        <f t="shared" si="28"/>
        <v>1</v>
      </c>
      <c r="K172" s="34">
        <f t="shared" si="38"/>
        <v>1</v>
      </c>
      <c r="L172" s="34">
        <f t="shared" si="39"/>
        <v>15</v>
      </c>
      <c r="M172" s="34" t="s">
        <v>22</v>
      </c>
      <c r="N172" s="30">
        <v>3009</v>
      </c>
      <c r="O172" s="30" t="s">
        <v>55</v>
      </c>
      <c r="P172" s="30">
        <v>57</v>
      </c>
      <c r="Q172" s="30">
        <v>0</v>
      </c>
      <c r="R172" s="30">
        <v>37204</v>
      </c>
      <c r="S172" s="24">
        <f t="shared" si="29"/>
        <v>33572.629999999997</v>
      </c>
      <c r="U172" s="24">
        <v>3000</v>
      </c>
      <c r="V172" s="24">
        <v>3000</v>
      </c>
      <c r="W172" s="24">
        <v>3000</v>
      </c>
      <c r="X172" s="24">
        <v>3000</v>
      </c>
      <c r="Z172" s="24">
        <v>5000</v>
      </c>
      <c r="AA172" s="24">
        <v>3000</v>
      </c>
      <c r="AB172" s="24">
        <v>5000</v>
      </c>
      <c r="AC172" s="24">
        <v>3000</v>
      </c>
      <c r="AD172" s="24">
        <v>5572.63</v>
      </c>
      <c r="AG172" s="35">
        <v>33572.629999999997</v>
      </c>
      <c r="AH172" s="24">
        <f t="shared" si="40"/>
        <v>0</v>
      </c>
    </row>
    <row r="173" spans="1:34" s="24" customFormat="1" x14ac:dyDescent="0.2">
      <c r="A173" s="33">
        <f t="shared" si="30"/>
        <v>3000</v>
      </c>
      <c r="B173" s="33">
        <f t="shared" si="31"/>
        <v>3700</v>
      </c>
      <c r="C173" s="34" t="s">
        <v>17</v>
      </c>
      <c r="D173" s="34" t="str">
        <f t="shared" si="32"/>
        <v>2</v>
      </c>
      <c r="E173" s="34">
        <f t="shared" si="33"/>
        <v>5</v>
      </c>
      <c r="F173" s="34" t="str">
        <f t="shared" si="34"/>
        <v>04</v>
      </c>
      <c r="G173" s="34" t="str">
        <f t="shared" si="35"/>
        <v>005</v>
      </c>
      <c r="H173" s="33" t="str">
        <f t="shared" si="36"/>
        <v>E001</v>
      </c>
      <c r="I173" s="34">
        <f t="shared" si="37"/>
        <v>37501</v>
      </c>
      <c r="J173" s="34">
        <f t="shared" si="28"/>
        <v>1</v>
      </c>
      <c r="K173" s="34">
        <f t="shared" si="38"/>
        <v>1</v>
      </c>
      <c r="L173" s="34">
        <f t="shared" si="39"/>
        <v>15</v>
      </c>
      <c r="M173" s="34" t="s">
        <v>22</v>
      </c>
      <c r="N173" s="30">
        <v>3009</v>
      </c>
      <c r="O173" s="30" t="s">
        <v>55</v>
      </c>
      <c r="P173" s="30">
        <v>57</v>
      </c>
      <c r="Q173" s="30">
        <v>0</v>
      </c>
      <c r="R173" s="30">
        <v>37501</v>
      </c>
      <c r="S173" s="24">
        <f t="shared" si="29"/>
        <v>47960.9</v>
      </c>
      <c r="T173" s="24">
        <v>9000</v>
      </c>
      <c r="U173" s="24">
        <v>9000</v>
      </c>
      <c r="V173" s="24">
        <v>9000</v>
      </c>
      <c r="W173" s="24">
        <v>3000</v>
      </c>
      <c r="X173" s="24">
        <v>5000</v>
      </c>
      <c r="Y173" s="24">
        <v>3000</v>
      </c>
      <c r="Z173" s="24">
        <v>3000</v>
      </c>
      <c r="AA173" s="24">
        <v>960.9</v>
      </c>
      <c r="AB173" s="24">
        <v>3000</v>
      </c>
      <c r="AC173" s="24">
        <v>3000</v>
      </c>
      <c r="AG173" s="35">
        <v>47960.9</v>
      </c>
      <c r="AH173" s="24">
        <f t="shared" si="40"/>
        <v>0</v>
      </c>
    </row>
    <row r="174" spans="1:34" s="24" customFormat="1" x14ac:dyDescent="0.2">
      <c r="A174" s="33">
        <f t="shared" si="30"/>
        <v>3000</v>
      </c>
      <c r="B174" s="33">
        <f t="shared" si="31"/>
        <v>3700</v>
      </c>
      <c r="C174" s="34" t="s">
        <v>17</v>
      </c>
      <c r="D174" s="34" t="str">
        <f t="shared" si="32"/>
        <v>2</v>
      </c>
      <c r="E174" s="34">
        <f t="shared" si="33"/>
        <v>5</v>
      </c>
      <c r="F174" s="34" t="str">
        <f t="shared" si="34"/>
        <v>04</v>
      </c>
      <c r="G174" s="34" t="str">
        <f t="shared" si="35"/>
        <v>005</v>
      </c>
      <c r="H174" s="33" t="str">
        <f t="shared" si="36"/>
        <v>E001</v>
      </c>
      <c r="I174" s="34">
        <f t="shared" si="37"/>
        <v>37504</v>
      </c>
      <c r="J174" s="34">
        <f t="shared" si="28"/>
        <v>1</v>
      </c>
      <c r="K174" s="34">
        <f t="shared" si="38"/>
        <v>1</v>
      </c>
      <c r="L174" s="34">
        <f t="shared" si="39"/>
        <v>15</v>
      </c>
      <c r="M174" s="34" t="s">
        <v>22</v>
      </c>
      <c r="N174" s="30">
        <v>3009</v>
      </c>
      <c r="O174" s="30" t="s">
        <v>55</v>
      </c>
      <c r="P174" s="30">
        <v>57</v>
      </c>
      <c r="Q174" s="30">
        <v>0</v>
      </c>
      <c r="R174" s="30">
        <v>37504</v>
      </c>
      <c r="S174" s="24">
        <f t="shared" si="29"/>
        <v>95921.79</v>
      </c>
      <c r="T174" s="24">
        <v>7000</v>
      </c>
      <c r="U174" s="24">
        <v>7000</v>
      </c>
      <c r="V174" s="24">
        <v>7000</v>
      </c>
      <c r="W174" s="24">
        <v>10000</v>
      </c>
      <c r="X174" s="24">
        <v>7000</v>
      </c>
      <c r="Y174" s="24">
        <v>10000</v>
      </c>
      <c r="Z174" s="24">
        <v>7000</v>
      </c>
      <c r="AA174" s="24">
        <v>10000</v>
      </c>
      <c r="AB174" s="24">
        <v>7000</v>
      </c>
      <c r="AC174" s="24">
        <v>10000</v>
      </c>
      <c r="AD174" s="24">
        <v>7000</v>
      </c>
      <c r="AE174" s="24">
        <v>6921.79</v>
      </c>
      <c r="AG174" s="35">
        <v>95921.79</v>
      </c>
      <c r="AH174" s="24">
        <f t="shared" si="40"/>
        <v>0</v>
      </c>
    </row>
    <row r="175" spans="1:34" s="24" customFormat="1" x14ac:dyDescent="0.2">
      <c r="A175" s="33">
        <f t="shared" si="30"/>
        <v>3000</v>
      </c>
      <c r="B175" s="33">
        <f t="shared" si="31"/>
        <v>3700</v>
      </c>
      <c r="C175" s="34" t="s">
        <v>17</v>
      </c>
      <c r="D175" s="34" t="str">
        <f t="shared" si="32"/>
        <v>2</v>
      </c>
      <c r="E175" s="34">
        <f t="shared" si="33"/>
        <v>5</v>
      </c>
      <c r="F175" s="34" t="str">
        <f t="shared" si="34"/>
        <v>04</v>
      </c>
      <c r="G175" s="34" t="str">
        <f t="shared" si="35"/>
        <v>005</v>
      </c>
      <c r="H175" s="33" t="str">
        <f t="shared" si="36"/>
        <v>E001</v>
      </c>
      <c r="I175" s="34">
        <f t="shared" si="37"/>
        <v>37602</v>
      </c>
      <c r="J175" s="34">
        <f t="shared" si="28"/>
        <v>1</v>
      </c>
      <c r="K175" s="34">
        <f t="shared" si="38"/>
        <v>1</v>
      </c>
      <c r="L175" s="34">
        <f t="shared" si="39"/>
        <v>15</v>
      </c>
      <c r="M175" s="34" t="s">
        <v>22</v>
      </c>
      <c r="N175" s="30">
        <v>3009</v>
      </c>
      <c r="O175" s="30" t="s">
        <v>55</v>
      </c>
      <c r="P175" s="30">
        <v>57</v>
      </c>
      <c r="Q175" s="30">
        <v>0</v>
      </c>
      <c r="R175" s="30">
        <v>37602</v>
      </c>
      <c r="S175" s="24">
        <f t="shared" si="29"/>
        <v>143878.85</v>
      </c>
      <c r="U175" s="24">
        <v>30000</v>
      </c>
      <c r="X175" s="24">
        <v>30000</v>
      </c>
      <c r="AA175" s="24">
        <v>15660.32</v>
      </c>
      <c r="AC175" s="24">
        <v>14339.68</v>
      </c>
      <c r="AD175" s="24">
        <v>51608.18</v>
      </c>
      <c r="AE175" s="24">
        <v>2270.67</v>
      </c>
      <c r="AG175" s="35">
        <v>143878.85</v>
      </c>
      <c r="AH175" s="24">
        <f t="shared" si="40"/>
        <v>0</v>
      </c>
    </row>
    <row r="176" spans="1:34" s="24" customFormat="1" x14ac:dyDescent="0.2">
      <c r="A176" s="33">
        <f t="shared" si="30"/>
        <v>3000</v>
      </c>
      <c r="B176" s="33">
        <f t="shared" si="31"/>
        <v>3900</v>
      </c>
      <c r="C176" s="34" t="s">
        <v>17</v>
      </c>
      <c r="D176" s="34" t="str">
        <f t="shared" si="32"/>
        <v>2</v>
      </c>
      <c r="E176" s="34">
        <f t="shared" si="33"/>
        <v>5</v>
      </c>
      <c r="F176" s="34" t="str">
        <f t="shared" si="34"/>
        <v>04</v>
      </c>
      <c r="G176" s="34" t="str">
        <f t="shared" si="35"/>
        <v>005</v>
      </c>
      <c r="H176" s="33" t="str">
        <f t="shared" si="36"/>
        <v>E001</v>
      </c>
      <c r="I176" s="34">
        <f t="shared" si="37"/>
        <v>39202</v>
      </c>
      <c r="J176" s="34">
        <f t="shared" si="28"/>
        <v>1</v>
      </c>
      <c r="K176" s="34">
        <f t="shared" si="38"/>
        <v>1</v>
      </c>
      <c r="L176" s="34">
        <f t="shared" si="39"/>
        <v>15</v>
      </c>
      <c r="M176" s="34" t="s">
        <v>22</v>
      </c>
      <c r="N176" s="30">
        <v>3009</v>
      </c>
      <c r="O176" s="30" t="s">
        <v>55</v>
      </c>
      <c r="P176" s="30">
        <v>57</v>
      </c>
      <c r="Q176" s="30">
        <v>0</v>
      </c>
      <c r="R176" s="30">
        <v>39202</v>
      </c>
      <c r="S176" s="24">
        <f t="shared" si="29"/>
        <v>191835.91</v>
      </c>
      <c r="T176" s="24">
        <v>5992</v>
      </c>
      <c r="U176" s="24">
        <v>15000</v>
      </c>
      <c r="V176" s="24">
        <v>36000</v>
      </c>
      <c r="W176" s="24">
        <v>10000</v>
      </c>
      <c r="X176" s="24">
        <v>15000</v>
      </c>
      <c r="Y176" s="24">
        <v>50000</v>
      </c>
      <c r="Z176" s="24">
        <v>8000</v>
      </c>
      <c r="AA176" s="24">
        <v>10000</v>
      </c>
      <c r="AB176" s="24">
        <v>10000</v>
      </c>
      <c r="AC176" s="24">
        <v>10000</v>
      </c>
      <c r="AD176" s="24">
        <v>15000</v>
      </c>
      <c r="AE176" s="24">
        <v>6843.91</v>
      </c>
      <c r="AG176" s="35">
        <v>191835.91</v>
      </c>
      <c r="AH176" s="24">
        <f t="shared" si="40"/>
        <v>0</v>
      </c>
    </row>
    <row r="177" spans="1:34" s="24" customFormat="1" x14ac:dyDescent="0.2">
      <c r="A177" s="33">
        <f t="shared" si="30"/>
        <v>2000</v>
      </c>
      <c r="B177" s="33">
        <f t="shared" si="31"/>
        <v>2100</v>
      </c>
      <c r="C177" s="34" t="s">
        <v>17</v>
      </c>
      <c r="D177" s="34" t="str">
        <f t="shared" si="32"/>
        <v>2</v>
      </c>
      <c r="E177" s="34">
        <f t="shared" si="33"/>
        <v>5</v>
      </c>
      <c r="F177" s="34" t="str">
        <f t="shared" si="34"/>
        <v>04</v>
      </c>
      <c r="G177" s="34" t="str">
        <f t="shared" si="35"/>
        <v>005</v>
      </c>
      <c r="H177" s="33" t="str">
        <f t="shared" si="36"/>
        <v>E001</v>
      </c>
      <c r="I177" s="34">
        <f t="shared" si="37"/>
        <v>21401</v>
      </c>
      <c r="J177" s="34">
        <f t="shared" si="28"/>
        <v>1</v>
      </c>
      <c r="K177" s="34">
        <f t="shared" si="38"/>
        <v>4</v>
      </c>
      <c r="L177" s="34">
        <f t="shared" si="39"/>
        <v>15</v>
      </c>
      <c r="M177" s="34" t="s">
        <v>22</v>
      </c>
      <c r="N177" s="32">
        <v>3009</v>
      </c>
      <c r="O177" s="32" t="s">
        <v>55</v>
      </c>
      <c r="P177" s="32">
        <v>57</v>
      </c>
      <c r="Q177" s="32">
        <v>1</v>
      </c>
      <c r="R177" s="32">
        <v>21401</v>
      </c>
      <c r="S177" s="37">
        <f t="shared" si="29"/>
        <v>10018</v>
      </c>
      <c r="T177" s="37">
        <v>0</v>
      </c>
      <c r="U177" s="37">
        <v>0</v>
      </c>
      <c r="V177" s="37">
        <v>0</v>
      </c>
      <c r="W177" s="37">
        <v>0</v>
      </c>
      <c r="X177" s="37">
        <v>0</v>
      </c>
      <c r="Y177" s="37">
        <v>8800</v>
      </c>
      <c r="Z177" s="37">
        <v>0</v>
      </c>
      <c r="AA177" s="37">
        <v>1218</v>
      </c>
      <c r="AB177" s="37">
        <v>0</v>
      </c>
      <c r="AC177" s="37">
        <v>0</v>
      </c>
      <c r="AD177" s="37">
        <v>0</v>
      </c>
      <c r="AE177" s="37">
        <v>0</v>
      </c>
      <c r="AF177" s="31"/>
      <c r="AG177" s="36">
        <v>10018</v>
      </c>
      <c r="AH177" s="24">
        <f t="shared" si="40"/>
        <v>0</v>
      </c>
    </row>
    <row r="178" spans="1:34" s="24" customFormat="1" x14ac:dyDescent="0.2">
      <c r="A178" s="33">
        <f t="shared" si="30"/>
        <v>2000</v>
      </c>
      <c r="B178" s="33">
        <f t="shared" si="31"/>
        <v>2100</v>
      </c>
      <c r="C178" s="34" t="s">
        <v>17</v>
      </c>
      <c r="D178" s="34" t="str">
        <f t="shared" si="32"/>
        <v>2</v>
      </c>
      <c r="E178" s="34">
        <f t="shared" si="33"/>
        <v>5</v>
      </c>
      <c r="F178" s="34" t="str">
        <f t="shared" si="34"/>
        <v>04</v>
      </c>
      <c r="G178" s="34" t="str">
        <f t="shared" si="35"/>
        <v>005</v>
      </c>
      <c r="H178" s="33" t="str">
        <f t="shared" si="36"/>
        <v>E001</v>
      </c>
      <c r="I178" s="34">
        <f t="shared" si="37"/>
        <v>21101</v>
      </c>
      <c r="J178" s="34">
        <f t="shared" si="28"/>
        <v>1</v>
      </c>
      <c r="K178" s="34">
        <f t="shared" si="38"/>
        <v>1</v>
      </c>
      <c r="L178" s="34">
        <f t="shared" si="39"/>
        <v>15</v>
      </c>
      <c r="M178" s="34" t="s">
        <v>22</v>
      </c>
      <c r="N178" s="30">
        <v>3011</v>
      </c>
      <c r="O178" s="30" t="s">
        <v>55</v>
      </c>
      <c r="P178" s="30">
        <v>57</v>
      </c>
      <c r="Q178" s="30">
        <v>0</v>
      </c>
      <c r="R178" s="30">
        <v>21101</v>
      </c>
      <c r="S178" s="24">
        <f t="shared" si="29"/>
        <v>14388.27</v>
      </c>
      <c r="V178" s="24">
        <v>7194.13</v>
      </c>
      <c r="Y178" s="24">
        <v>0</v>
      </c>
      <c r="Z178" s="24">
        <v>0</v>
      </c>
      <c r="AA178" s="24">
        <v>0</v>
      </c>
      <c r="AB178" s="24">
        <v>7194.14</v>
      </c>
      <c r="AG178" s="35">
        <v>14388.27</v>
      </c>
      <c r="AH178" s="24">
        <f t="shared" si="40"/>
        <v>0</v>
      </c>
    </row>
    <row r="179" spans="1:34" s="24" customFormat="1" x14ac:dyDescent="0.2">
      <c r="A179" s="33">
        <f t="shared" si="30"/>
        <v>2000</v>
      </c>
      <c r="B179" s="33">
        <f t="shared" si="31"/>
        <v>2100</v>
      </c>
      <c r="C179" s="34" t="s">
        <v>17</v>
      </c>
      <c r="D179" s="34" t="str">
        <f t="shared" si="32"/>
        <v>2</v>
      </c>
      <c r="E179" s="34">
        <f t="shared" si="33"/>
        <v>5</v>
      </c>
      <c r="F179" s="34" t="str">
        <f t="shared" si="34"/>
        <v>04</v>
      </c>
      <c r="G179" s="34" t="str">
        <f t="shared" si="35"/>
        <v>005</v>
      </c>
      <c r="H179" s="33" t="str">
        <f t="shared" si="36"/>
        <v>E001</v>
      </c>
      <c r="I179" s="34">
        <f t="shared" si="37"/>
        <v>21401</v>
      </c>
      <c r="J179" s="34">
        <f t="shared" si="28"/>
        <v>1</v>
      </c>
      <c r="K179" s="34">
        <f t="shared" si="38"/>
        <v>1</v>
      </c>
      <c r="L179" s="34">
        <f t="shared" si="39"/>
        <v>15</v>
      </c>
      <c r="M179" s="34" t="s">
        <v>22</v>
      </c>
      <c r="N179" s="30">
        <v>3011</v>
      </c>
      <c r="O179" s="30" t="s">
        <v>55</v>
      </c>
      <c r="P179" s="30">
        <v>57</v>
      </c>
      <c r="Q179" s="30">
        <v>0</v>
      </c>
      <c r="R179" s="30">
        <v>21401</v>
      </c>
      <c r="S179" s="24">
        <f t="shared" si="29"/>
        <v>9592.18</v>
      </c>
      <c r="T179" s="24">
        <v>0</v>
      </c>
      <c r="U179" s="24">
        <v>4796.09</v>
      </c>
      <c r="V179" s="24">
        <v>0</v>
      </c>
      <c r="Z179" s="24">
        <v>0</v>
      </c>
      <c r="AB179" s="24">
        <v>4796.09</v>
      </c>
      <c r="AG179" s="35">
        <v>9592.18</v>
      </c>
      <c r="AH179" s="24">
        <f t="shared" si="40"/>
        <v>0</v>
      </c>
    </row>
    <row r="180" spans="1:34" s="24" customFormat="1" x14ac:dyDescent="0.2">
      <c r="A180" s="33">
        <f t="shared" si="30"/>
        <v>2000</v>
      </c>
      <c r="B180" s="33">
        <f t="shared" si="31"/>
        <v>2200</v>
      </c>
      <c r="C180" s="34" t="s">
        <v>17</v>
      </c>
      <c r="D180" s="34" t="str">
        <f t="shared" si="32"/>
        <v>2</v>
      </c>
      <c r="E180" s="34">
        <f t="shared" si="33"/>
        <v>5</v>
      </c>
      <c r="F180" s="34" t="str">
        <f t="shared" si="34"/>
        <v>04</v>
      </c>
      <c r="G180" s="34" t="str">
        <f t="shared" si="35"/>
        <v>005</v>
      </c>
      <c r="H180" s="33" t="str">
        <f t="shared" si="36"/>
        <v>E001</v>
      </c>
      <c r="I180" s="34">
        <f t="shared" si="37"/>
        <v>22104</v>
      </c>
      <c r="J180" s="34">
        <f t="shared" si="28"/>
        <v>1</v>
      </c>
      <c r="K180" s="34">
        <f t="shared" si="38"/>
        <v>1</v>
      </c>
      <c r="L180" s="34">
        <f t="shared" si="39"/>
        <v>15</v>
      </c>
      <c r="M180" s="34" t="s">
        <v>22</v>
      </c>
      <c r="N180" s="30">
        <v>3011</v>
      </c>
      <c r="O180" s="30" t="s">
        <v>55</v>
      </c>
      <c r="P180" s="30">
        <v>57</v>
      </c>
      <c r="Q180" s="30">
        <v>0</v>
      </c>
      <c r="R180" s="30">
        <v>22104</v>
      </c>
      <c r="S180" s="24">
        <f t="shared" si="29"/>
        <v>9592.18</v>
      </c>
      <c r="U180" s="24">
        <v>2398.04</v>
      </c>
      <c r="X180" s="24">
        <v>2398.04</v>
      </c>
      <c r="AA180" s="24">
        <v>2398.0500000000002</v>
      </c>
      <c r="AD180" s="24">
        <v>2398.0500000000002</v>
      </c>
      <c r="AG180" s="35">
        <v>9592.18</v>
      </c>
      <c r="AH180" s="24">
        <f t="shared" si="40"/>
        <v>0</v>
      </c>
    </row>
    <row r="181" spans="1:34" s="24" customFormat="1" x14ac:dyDescent="0.2">
      <c r="A181" s="33">
        <f t="shared" si="30"/>
        <v>2000</v>
      </c>
      <c r="B181" s="33">
        <f t="shared" si="31"/>
        <v>2600</v>
      </c>
      <c r="C181" s="34" t="s">
        <v>17</v>
      </c>
      <c r="D181" s="34" t="str">
        <f t="shared" si="32"/>
        <v>2</v>
      </c>
      <c r="E181" s="34">
        <f t="shared" si="33"/>
        <v>5</v>
      </c>
      <c r="F181" s="34" t="str">
        <f t="shared" si="34"/>
        <v>04</v>
      </c>
      <c r="G181" s="34" t="str">
        <f t="shared" si="35"/>
        <v>005</v>
      </c>
      <c r="H181" s="33" t="str">
        <f t="shared" si="36"/>
        <v>E001</v>
      </c>
      <c r="I181" s="34">
        <f t="shared" si="37"/>
        <v>26102</v>
      </c>
      <c r="J181" s="34">
        <f t="shared" si="28"/>
        <v>1</v>
      </c>
      <c r="K181" s="34">
        <f t="shared" si="38"/>
        <v>1</v>
      </c>
      <c r="L181" s="34">
        <f t="shared" si="39"/>
        <v>15</v>
      </c>
      <c r="M181" s="34" t="s">
        <v>22</v>
      </c>
      <c r="N181" s="30">
        <v>3011</v>
      </c>
      <c r="O181" s="30" t="s">
        <v>55</v>
      </c>
      <c r="P181" s="30">
        <v>57</v>
      </c>
      <c r="Q181" s="30">
        <v>0</v>
      </c>
      <c r="R181" s="30">
        <v>26102</v>
      </c>
      <c r="S181" s="24">
        <f t="shared" si="29"/>
        <v>9592.18</v>
      </c>
      <c r="T181" s="24">
        <v>0</v>
      </c>
      <c r="U181" s="24">
        <v>2398.04</v>
      </c>
      <c r="X181" s="24">
        <v>2398.04</v>
      </c>
      <c r="Y181" s="24">
        <v>0</v>
      </c>
      <c r="AA181" s="24">
        <v>0</v>
      </c>
      <c r="AC181" s="24">
        <v>2398.0500000000002</v>
      </c>
      <c r="AD181" s="24">
        <v>2398.0500000000002</v>
      </c>
      <c r="AG181" s="35">
        <v>9592.18</v>
      </c>
      <c r="AH181" s="24">
        <f t="shared" si="40"/>
        <v>0</v>
      </c>
    </row>
    <row r="182" spans="1:34" s="24" customFormat="1" x14ac:dyDescent="0.2">
      <c r="A182" s="33">
        <f t="shared" si="30"/>
        <v>2000</v>
      </c>
      <c r="B182" s="33">
        <f t="shared" si="31"/>
        <v>2900</v>
      </c>
      <c r="C182" s="34" t="s">
        <v>17</v>
      </c>
      <c r="D182" s="34" t="str">
        <f t="shared" si="32"/>
        <v>2</v>
      </c>
      <c r="E182" s="34">
        <f t="shared" si="33"/>
        <v>5</v>
      </c>
      <c r="F182" s="34" t="str">
        <f t="shared" si="34"/>
        <v>04</v>
      </c>
      <c r="G182" s="34" t="str">
        <f t="shared" si="35"/>
        <v>005</v>
      </c>
      <c r="H182" s="33" t="str">
        <f t="shared" si="36"/>
        <v>E001</v>
      </c>
      <c r="I182" s="34">
        <f t="shared" si="37"/>
        <v>29601</v>
      </c>
      <c r="J182" s="34">
        <f t="shared" si="28"/>
        <v>1</v>
      </c>
      <c r="K182" s="34">
        <f t="shared" si="38"/>
        <v>1</v>
      </c>
      <c r="L182" s="34">
        <f t="shared" si="39"/>
        <v>15</v>
      </c>
      <c r="M182" s="34" t="s">
        <v>22</v>
      </c>
      <c r="N182" s="30">
        <v>3011</v>
      </c>
      <c r="O182" s="30" t="s">
        <v>55</v>
      </c>
      <c r="P182" s="30">
        <v>57</v>
      </c>
      <c r="Q182" s="30">
        <v>0</v>
      </c>
      <c r="R182" s="30">
        <v>29601</v>
      </c>
      <c r="S182" s="24">
        <f t="shared" si="29"/>
        <v>959.22</v>
      </c>
      <c r="W182" s="24">
        <v>479.61</v>
      </c>
      <c r="AB182" s="24">
        <v>479.61</v>
      </c>
      <c r="AG182" s="35">
        <v>959.22</v>
      </c>
      <c r="AH182" s="24">
        <f t="shared" si="40"/>
        <v>0</v>
      </c>
    </row>
    <row r="183" spans="1:34" s="24" customFormat="1" x14ac:dyDescent="0.2">
      <c r="A183" s="33">
        <f t="shared" si="30"/>
        <v>3000</v>
      </c>
      <c r="B183" s="33">
        <f t="shared" si="31"/>
        <v>3200</v>
      </c>
      <c r="C183" s="34" t="s">
        <v>17</v>
      </c>
      <c r="D183" s="34" t="str">
        <f t="shared" si="32"/>
        <v>2</v>
      </c>
      <c r="E183" s="34">
        <f t="shared" si="33"/>
        <v>5</v>
      </c>
      <c r="F183" s="34" t="str">
        <f t="shared" si="34"/>
        <v>04</v>
      </c>
      <c r="G183" s="34" t="str">
        <f t="shared" si="35"/>
        <v>005</v>
      </c>
      <c r="H183" s="33" t="str">
        <f t="shared" si="36"/>
        <v>E001</v>
      </c>
      <c r="I183" s="34">
        <f t="shared" si="37"/>
        <v>32301</v>
      </c>
      <c r="J183" s="34">
        <f t="shared" si="28"/>
        <v>1</v>
      </c>
      <c r="K183" s="34">
        <f t="shared" si="38"/>
        <v>1</v>
      </c>
      <c r="L183" s="34">
        <f t="shared" si="39"/>
        <v>15</v>
      </c>
      <c r="M183" s="34" t="s">
        <v>22</v>
      </c>
      <c r="N183" s="30">
        <v>3011</v>
      </c>
      <c r="O183" s="30" t="s">
        <v>55</v>
      </c>
      <c r="P183" s="30">
        <v>57</v>
      </c>
      <c r="Q183" s="30">
        <v>0</v>
      </c>
      <c r="R183" s="30">
        <v>32301</v>
      </c>
      <c r="S183" s="24">
        <f t="shared" si="29"/>
        <v>28776.54</v>
      </c>
      <c r="U183" s="24">
        <v>7194.13</v>
      </c>
      <c r="X183" s="24">
        <v>7194.13</v>
      </c>
      <c r="AA183" s="24">
        <v>7194.14</v>
      </c>
      <c r="AD183" s="24">
        <v>7194.14</v>
      </c>
      <c r="AG183" s="35">
        <v>28776.54</v>
      </c>
      <c r="AH183" s="24">
        <f t="shared" si="40"/>
        <v>0</v>
      </c>
    </row>
    <row r="184" spans="1:34" s="24" customFormat="1" x14ac:dyDescent="0.2">
      <c r="A184" s="33">
        <f t="shared" si="30"/>
        <v>3000</v>
      </c>
      <c r="B184" s="33">
        <f t="shared" si="31"/>
        <v>3200</v>
      </c>
      <c r="C184" s="34" t="s">
        <v>17</v>
      </c>
      <c r="D184" s="34" t="str">
        <f t="shared" si="32"/>
        <v>2</v>
      </c>
      <c r="E184" s="34">
        <f t="shared" si="33"/>
        <v>5</v>
      </c>
      <c r="F184" s="34" t="str">
        <f t="shared" si="34"/>
        <v>04</v>
      </c>
      <c r="G184" s="34" t="str">
        <f t="shared" si="35"/>
        <v>005</v>
      </c>
      <c r="H184" s="33" t="str">
        <f t="shared" si="36"/>
        <v>E001</v>
      </c>
      <c r="I184" s="34">
        <f t="shared" si="37"/>
        <v>32701</v>
      </c>
      <c r="J184" s="34">
        <f t="shared" si="28"/>
        <v>1</v>
      </c>
      <c r="K184" s="34">
        <f t="shared" si="38"/>
        <v>1</v>
      </c>
      <c r="L184" s="34">
        <f t="shared" si="39"/>
        <v>15</v>
      </c>
      <c r="M184" s="34" t="s">
        <v>22</v>
      </c>
      <c r="N184" s="30">
        <v>3011</v>
      </c>
      <c r="O184" s="30" t="s">
        <v>55</v>
      </c>
      <c r="P184" s="30">
        <v>57</v>
      </c>
      <c r="Q184" s="30">
        <v>0</v>
      </c>
      <c r="R184" s="30">
        <v>32701</v>
      </c>
      <c r="S184" s="24">
        <f t="shared" si="29"/>
        <v>19184.36</v>
      </c>
      <c r="U184" s="24">
        <v>0</v>
      </c>
      <c r="X184" s="24">
        <v>4796.09</v>
      </c>
      <c r="AA184" s="24">
        <v>4796.09</v>
      </c>
      <c r="AD184" s="24">
        <v>4796.09</v>
      </c>
      <c r="AE184" s="24">
        <v>4796.09</v>
      </c>
      <c r="AG184" s="35">
        <v>19184.36</v>
      </c>
      <c r="AH184" s="24">
        <f t="shared" si="40"/>
        <v>0</v>
      </c>
    </row>
    <row r="185" spans="1:34" s="24" customFormat="1" x14ac:dyDescent="0.2">
      <c r="A185" s="33">
        <f t="shared" si="30"/>
        <v>3000</v>
      </c>
      <c r="B185" s="33">
        <f t="shared" si="31"/>
        <v>3300</v>
      </c>
      <c r="C185" s="34" t="s">
        <v>17</v>
      </c>
      <c r="D185" s="34" t="str">
        <f t="shared" si="32"/>
        <v>2</v>
      </c>
      <c r="E185" s="34">
        <f t="shared" si="33"/>
        <v>5</v>
      </c>
      <c r="F185" s="34" t="str">
        <f t="shared" si="34"/>
        <v>04</v>
      </c>
      <c r="G185" s="34" t="str">
        <f t="shared" si="35"/>
        <v>005</v>
      </c>
      <c r="H185" s="33" t="str">
        <f t="shared" si="36"/>
        <v>E001</v>
      </c>
      <c r="I185" s="34">
        <f t="shared" si="37"/>
        <v>33301</v>
      </c>
      <c r="J185" s="34">
        <f t="shared" si="28"/>
        <v>1</v>
      </c>
      <c r="K185" s="34">
        <f t="shared" si="38"/>
        <v>1</v>
      </c>
      <c r="L185" s="34">
        <f t="shared" si="39"/>
        <v>15</v>
      </c>
      <c r="M185" s="34" t="s">
        <v>22</v>
      </c>
      <c r="N185" s="30">
        <v>3011</v>
      </c>
      <c r="O185" s="30" t="s">
        <v>55</v>
      </c>
      <c r="P185" s="30">
        <v>57</v>
      </c>
      <c r="Q185" s="30">
        <v>0</v>
      </c>
      <c r="R185" s="30">
        <v>33301</v>
      </c>
      <c r="S185" s="24">
        <f t="shared" si="29"/>
        <v>2864292.8000000003</v>
      </c>
      <c r="W185" s="24">
        <v>2499561.87</v>
      </c>
      <c r="X185" s="24">
        <v>364730.93</v>
      </c>
      <c r="AG185" s="35">
        <v>2864292.8</v>
      </c>
      <c r="AH185" s="24">
        <f t="shared" si="40"/>
        <v>0</v>
      </c>
    </row>
    <row r="186" spans="1:34" s="24" customFormat="1" x14ac:dyDescent="0.2">
      <c r="A186" s="33">
        <f t="shared" si="30"/>
        <v>3000</v>
      </c>
      <c r="B186" s="33">
        <f t="shared" si="31"/>
        <v>3300</v>
      </c>
      <c r="C186" s="34" t="s">
        <v>17</v>
      </c>
      <c r="D186" s="34" t="str">
        <f t="shared" si="32"/>
        <v>2</v>
      </c>
      <c r="E186" s="34">
        <f t="shared" si="33"/>
        <v>5</v>
      </c>
      <c r="F186" s="34" t="str">
        <f t="shared" si="34"/>
        <v>04</v>
      </c>
      <c r="G186" s="34" t="str">
        <f t="shared" si="35"/>
        <v>005</v>
      </c>
      <c r="H186" s="33" t="str">
        <f t="shared" si="36"/>
        <v>E001</v>
      </c>
      <c r="I186" s="34">
        <f t="shared" si="37"/>
        <v>33401</v>
      </c>
      <c r="J186" s="34">
        <f t="shared" si="28"/>
        <v>1</v>
      </c>
      <c r="K186" s="34">
        <f t="shared" si="38"/>
        <v>1</v>
      </c>
      <c r="L186" s="34">
        <f t="shared" si="39"/>
        <v>15</v>
      </c>
      <c r="M186" s="34" t="s">
        <v>22</v>
      </c>
      <c r="N186" s="30">
        <v>3011</v>
      </c>
      <c r="O186" s="30" t="s">
        <v>55</v>
      </c>
      <c r="P186" s="30">
        <v>57</v>
      </c>
      <c r="Q186" s="30">
        <v>0</v>
      </c>
      <c r="R186" s="30">
        <v>33401</v>
      </c>
      <c r="S186" s="24">
        <f t="shared" si="29"/>
        <v>19184.36</v>
      </c>
      <c r="U186" s="24">
        <v>0</v>
      </c>
      <c r="V186" s="24">
        <v>4796.09</v>
      </c>
      <c r="X186" s="24">
        <v>0</v>
      </c>
      <c r="AA186" s="24">
        <v>9592.18</v>
      </c>
      <c r="AD186" s="24">
        <v>4796.09</v>
      </c>
      <c r="AG186" s="35">
        <v>19184.36</v>
      </c>
      <c r="AH186" s="24">
        <f t="shared" si="40"/>
        <v>0</v>
      </c>
    </row>
    <row r="187" spans="1:34" s="24" customFormat="1" x14ac:dyDescent="0.2">
      <c r="A187" s="33">
        <f t="shared" si="30"/>
        <v>3000</v>
      </c>
      <c r="B187" s="33">
        <f t="shared" si="31"/>
        <v>3300</v>
      </c>
      <c r="C187" s="34" t="s">
        <v>17</v>
      </c>
      <c r="D187" s="34" t="str">
        <f t="shared" si="32"/>
        <v>2</v>
      </c>
      <c r="E187" s="34">
        <f t="shared" si="33"/>
        <v>5</v>
      </c>
      <c r="F187" s="34" t="str">
        <f t="shared" si="34"/>
        <v>04</v>
      </c>
      <c r="G187" s="34" t="str">
        <f t="shared" si="35"/>
        <v>005</v>
      </c>
      <c r="H187" s="33" t="str">
        <f t="shared" si="36"/>
        <v>E001</v>
      </c>
      <c r="I187" s="34">
        <f t="shared" si="37"/>
        <v>33604</v>
      </c>
      <c r="J187" s="34">
        <f t="shared" si="28"/>
        <v>1</v>
      </c>
      <c r="K187" s="34">
        <f t="shared" si="38"/>
        <v>1</v>
      </c>
      <c r="L187" s="34">
        <f t="shared" si="39"/>
        <v>15</v>
      </c>
      <c r="M187" s="34" t="s">
        <v>22</v>
      </c>
      <c r="N187" s="30">
        <v>3011</v>
      </c>
      <c r="O187" s="30" t="s">
        <v>55</v>
      </c>
      <c r="P187" s="30">
        <v>57</v>
      </c>
      <c r="Q187" s="30">
        <v>0</v>
      </c>
      <c r="R187" s="30">
        <v>33604</v>
      </c>
      <c r="S187" s="24">
        <f t="shared" si="29"/>
        <v>19184.36</v>
      </c>
      <c r="U187" s="24">
        <v>0</v>
      </c>
      <c r="V187" s="24">
        <v>0</v>
      </c>
      <c r="X187" s="24">
        <v>0</v>
      </c>
      <c r="AA187" s="24">
        <v>0</v>
      </c>
      <c r="AD187" s="24">
        <v>19184.36</v>
      </c>
      <c r="AG187" s="35">
        <v>19184.36</v>
      </c>
      <c r="AH187" s="24">
        <f t="shared" si="40"/>
        <v>0</v>
      </c>
    </row>
    <row r="188" spans="1:34" s="24" customFormat="1" x14ac:dyDescent="0.2">
      <c r="A188" s="33">
        <f t="shared" si="30"/>
        <v>3000</v>
      </c>
      <c r="B188" s="33">
        <f t="shared" si="31"/>
        <v>3300</v>
      </c>
      <c r="C188" s="34" t="s">
        <v>17</v>
      </c>
      <c r="D188" s="34" t="str">
        <f t="shared" si="32"/>
        <v>2</v>
      </c>
      <c r="E188" s="34">
        <f t="shared" si="33"/>
        <v>5</v>
      </c>
      <c r="F188" s="34" t="str">
        <f t="shared" si="34"/>
        <v>04</v>
      </c>
      <c r="G188" s="34" t="str">
        <f t="shared" si="35"/>
        <v>005</v>
      </c>
      <c r="H188" s="33" t="str">
        <f t="shared" si="36"/>
        <v>E001</v>
      </c>
      <c r="I188" s="34">
        <f t="shared" si="37"/>
        <v>33903</v>
      </c>
      <c r="J188" s="34">
        <f t="shared" si="28"/>
        <v>1</v>
      </c>
      <c r="K188" s="34">
        <f t="shared" si="38"/>
        <v>1</v>
      </c>
      <c r="L188" s="34">
        <f t="shared" si="39"/>
        <v>15</v>
      </c>
      <c r="M188" s="34" t="s">
        <v>22</v>
      </c>
      <c r="N188" s="30">
        <v>3011</v>
      </c>
      <c r="O188" s="30" t="s">
        <v>55</v>
      </c>
      <c r="P188" s="30">
        <v>57</v>
      </c>
      <c r="Q188" s="30">
        <v>0</v>
      </c>
      <c r="R188" s="30">
        <v>33903</v>
      </c>
      <c r="S188" s="24">
        <f t="shared" si="29"/>
        <v>157311.74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52437.24</v>
      </c>
      <c r="AD188" s="24">
        <v>52437.25</v>
      </c>
      <c r="AE188" s="24">
        <v>52437.25</v>
      </c>
      <c r="AG188" s="35">
        <v>157311.74</v>
      </c>
      <c r="AH188" s="24">
        <f t="shared" si="40"/>
        <v>0</v>
      </c>
    </row>
    <row r="189" spans="1:34" s="24" customFormat="1" x14ac:dyDescent="0.2">
      <c r="A189" s="33">
        <f t="shared" si="30"/>
        <v>3000</v>
      </c>
      <c r="B189" s="33">
        <f t="shared" si="31"/>
        <v>3400</v>
      </c>
      <c r="C189" s="34" t="s">
        <v>17</v>
      </c>
      <c r="D189" s="34" t="str">
        <f t="shared" si="32"/>
        <v>2</v>
      </c>
      <c r="E189" s="34">
        <f t="shared" si="33"/>
        <v>5</v>
      </c>
      <c r="F189" s="34" t="str">
        <f t="shared" si="34"/>
        <v>04</v>
      </c>
      <c r="G189" s="34" t="str">
        <f t="shared" si="35"/>
        <v>005</v>
      </c>
      <c r="H189" s="33" t="str">
        <f t="shared" si="36"/>
        <v>E001</v>
      </c>
      <c r="I189" s="34">
        <f t="shared" si="37"/>
        <v>34501</v>
      </c>
      <c r="J189" s="34">
        <f t="shared" si="28"/>
        <v>1</v>
      </c>
      <c r="K189" s="34">
        <f t="shared" si="38"/>
        <v>1</v>
      </c>
      <c r="L189" s="34">
        <f t="shared" si="39"/>
        <v>15</v>
      </c>
      <c r="M189" s="34" t="s">
        <v>22</v>
      </c>
      <c r="N189" s="30">
        <v>3011</v>
      </c>
      <c r="O189" s="30" t="s">
        <v>55</v>
      </c>
      <c r="P189" s="30">
        <v>57</v>
      </c>
      <c r="Q189" s="30">
        <v>0</v>
      </c>
      <c r="R189" s="30">
        <v>34501</v>
      </c>
      <c r="S189" s="24">
        <f t="shared" si="29"/>
        <v>4796</v>
      </c>
      <c r="U189" s="24">
        <v>0</v>
      </c>
      <c r="V189" s="24">
        <v>0</v>
      </c>
      <c r="W189" s="24">
        <v>4796</v>
      </c>
      <c r="X189" s="24">
        <v>0</v>
      </c>
      <c r="Z189" s="24">
        <v>0</v>
      </c>
      <c r="AA189" s="24">
        <v>0</v>
      </c>
      <c r="AD189" s="24">
        <v>0</v>
      </c>
      <c r="AG189" s="35">
        <v>4796</v>
      </c>
      <c r="AH189" s="24">
        <f t="shared" si="40"/>
        <v>0</v>
      </c>
    </row>
    <row r="190" spans="1:34" s="24" customFormat="1" x14ac:dyDescent="0.2">
      <c r="A190" s="33">
        <f t="shared" si="30"/>
        <v>3000</v>
      </c>
      <c r="B190" s="33">
        <f t="shared" si="31"/>
        <v>3700</v>
      </c>
      <c r="C190" s="34" t="s">
        <v>17</v>
      </c>
      <c r="D190" s="34" t="str">
        <f t="shared" si="32"/>
        <v>2</v>
      </c>
      <c r="E190" s="34">
        <f t="shared" si="33"/>
        <v>5</v>
      </c>
      <c r="F190" s="34" t="str">
        <f t="shared" si="34"/>
        <v>04</v>
      </c>
      <c r="G190" s="34" t="str">
        <f t="shared" si="35"/>
        <v>005</v>
      </c>
      <c r="H190" s="33" t="str">
        <f t="shared" si="36"/>
        <v>E001</v>
      </c>
      <c r="I190" s="34">
        <f t="shared" si="37"/>
        <v>37101</v>
      </c>
      <c r="J190" s="34">
        <f t="shared" si="28"/>
        <v>1</v>
      </c>
      <c r="K190" s="34">
        <f t="shared" si="38"/>
        <v>1</v>
      </c>
      <c r="L190" s="34">
        <f t="shared" si="39"/>
        <v>15</v>
      </c>
      <c r="M190" s="34" t="s">
        <v>22</v>
      </c>
      <c r="N190" s="30">
        <v>3011</v>
      </c>
      <c r="O190" s="30" t="s">
        <v>55</v>
      </c>
      <c r="P190" s="30">
        <v>57</v>
      </c>
      <c r="Q190" s="30">
        <v>0</v>
      </c>
      <c r="R190" s="30">
        <v>37101</v>
      </c>
      <c r="S190" s="24">
        <f t="shared" si="29"/>
        <v>23980.449999999997</v>
      </c>
      <c r="W190" s="24">
        <v>11990.22</v>
      </c>
      <c r="AA190" s="24">
        <v>11990.23</v>
      </c>
      <c r="AG190" s="35">
        <v>23980.449999999997</v>
      </c>
      <c r="AH190" s="24">
        <f t="shared" si="40"/>
        <v>0</v>
      </c>
    </row>
    <row r="191" spans="1:34" s="24" customFormat="1" x14ac:dyDescent="0.2">
      <c r="A191" s="33">
        <f t="shared" si="30"/>
        <v>3000</v>
      </c>
      <c r="B191" s="33">
        <f t="shared" si="31"/>
        <v>3700</v>
      </c>
      <c r="C191" s="34" t="s">
        <v>17</v>
      </c>
      <c r="D191" s="34" t="str">
        <f t="shared" si="32"/>
        <v>2</v>
      </c>
      <c r="E191" s="34">
        <f t="shared" si="33"/>
        <v>5</v>
      </c>
      <c r="F191" s="34" t="str">
        <f t="shared" si="34"/>
        <v>04</v>
      </c>
      <c r="G191" s="34" t="str">
        <f t="shared" si="35"/>
        <v>005</v>
      </c>
      <c r="H191" s="33" t="str">
        <f t="shared" si="36"/>
        <v>E001</v>
      </c>
      <c r="I191" s="34">
        <f t="shared" si="37"/>
        <v>37104</v>
      </c>
      <c r="J191" s="34">
        <f t="shared" si="28"/>
        <v>1</v>
      </c>
      <c r="K191" s="34">
        <f t="shared" si="38"/>
        <v>1</v>
      </c>
      <c r="L191" s="34">
        <f t="shared" si="39"/>
        <v>15</v>
      </c>
      <c r="M191" s="34" t="s">
        <v>22</v>
      </c>
      <c r="N191" s="30">
        <v>3011</v>
      </c>
      <c r="O191" s="30" t="s">
        <v>55</v>
      </c>
      <c r="P191" s="30">
        <v>57</v>
      </c>
      <c r="Q191" s="30">
        <v>0</v>
      </c>
      <c r="R191" s="30">
        <v>37104</v>
      </c>
      <c r="S191" s="24">
        <f t="shared" si="29"/>
        <v>23980.449999999997</v>
      </c>
      <c r="W191" s="24">
        <v>11990.22</v>
      </c>
      <c r="AA191" s="24">
        <v>11990.23</v>
      </c>
      <c r="AG191" s="35">
        <v>23980.449999999997</v>
      </c>
      <c r="AH191" s="24">
        <f t="shared" si="40"/>
        <v>0</v>
      </c>
    </row>
    <row r="192" spans="1:34" s="24" customFormat="1" x14ac:dyDescent="0.2">
      <c r="A192" s="33">
        <f t="shared" si="30"/>
        <v>3000</v>
      </c>
      <c r="B192" s="33">
        <f t="shared" si="31"/>
        <v>3700</v>
      </c>
      <c r="C192" s="34" t="s">
        <v>17</v>
      </c>
      <c r="D192" s="34" t="str">
        <f t="shared" si="32"/>
        <v>2</v>
      </c>
      <c r="E192" s="34">
        <f t="shared" si="33"/>
        <v>5</v>
      </c>
      <c r="F192" s="34" t="str">
        <f t="shared" si="34"/>
        <v>04</v>
      </c>
      <c r="G192" s="34" t="str">
        <f t="shared" si="35"/>
        <v>005</v>
      </c>
      <c r="H192" s="33" t="str">
        <f t="shared" si="36"/>
        <v>E001</v>
      </c>
      <c r="I192" s="34">
        <f t="shared" si="37"/>
        <v>37204</v>
      </c>
      <c r="J192" s="34">
        <f t="shared" si="28"/>
        <v>1</v>
      </c>
      <c r="K192" s="34">
        <f t="shared" si="38"/>
        <v>1</v>
      </c>
      <c r="L192" s="34">
        <f t="shared" si="39"/>
        <v>15</v>
      </c>
      <c r="M192" s="34" t="s">
        <v>22</v>
      </c>
      <c r="N192" s="30">
        <v>3011</v>
      </c>
      <c r="O192" s="30" t="s">
        <v>55</v>
      </c>
      <c r="P192" s="30">
        <v>57</v>
      </c>
      <c r="Q192" s="30">
        <v>0</v>
      </c>
      <c r="R192" s="30">
        <v>37204</v>
      </c>
      <c r="S192" s="24">
        <f t="shared" si="29"/>
        <v>9592.18</v>
      </c>
      <c r="W192" s="24">
        <v>4796.09</v>
      </c>
      <c r="AA192" s="24">
        <v>4796.09</v>
      </c>
      <c r="AG192" s="35">
        <v>9592.18</v>
      </c>
      <c r="AH192" s="24">
        <f t="shared" si="40"/>
        <v>0</v>
      </c>
    </row>
    <row r="193" spans="1:34" s="24" customFormat="1" x14ac:dyDescent="0.2">
      <c r="A193" s="33">
        <f t="shared" si="30"/>
        <v>3000</v>
      </c>
      <c r="B193" s="33">
        <f t="shared" si="31"/>
        <v>3700</v>
      </c>
      <c r="C193" s="34" t="s">
        <v>17</v>
      </c>
      <c r="D193" s="34" t="str">
        <f t="shared" si="32"/>
        <v>2</v>
      </c>
      <c r="E193" s="34">
        <f t="shared" si="33"/>
        <v>5</v>
      </c>
      <c r="F193" s="34" t="str">
        <f t="shared" si="34"/>
        <v>04</v>
      </c>
      <c r="G193" s="34" t="str">
        <f t="shared" si="35"/>
        <v>005</v>
      </c>
      <c r="H193" s="33" t="str">
        <f t="shared" si="36"/>
        <v>E001</v>
      </c>
      <c r="I193" s="34">
        <f t="shared" si="37"/>
        <v>37501</v>
      </c>
      <c r="J193" s="34">
        <f t="shared" si="28"/>
        <v>1</v>
      </c>
      <c r="K193" s="34">
        <f t="shared" si="38"/>
        <v>1</v>
      </c>
      <c r="L193" s="34">
        <f t="shared" si="39"/>
        <v>15</v>
      </c>
      <c r="M193" s="34" t="s">
        <v>22</v>
      </c>
      <c r="N193" s="30">
        <v>3011</v>
      </c>
      <c r="O193" s="30" t="s">
        <v>55</v>
      </c>
      <c r="P193" s="30">
        <v>57</v>
      </c>
      <c r="Q193" s="30">
        <v>0</v>
      </c>
      <c r="R193" s="30">
        <v>37501</v>
      </c>
      <c r="S193" s="24">
        <f t="shared" si="29"/>
        <v>25419.08</v>
      </c>
      <c r="W193" s="24">
        <v>12709.63</v>
      </c>
      <c r="AA193" s="24">
        <v>12709.45</v>
      </c>
      <c r="AG193" s="35">
        <v>25419.08</v>
      </c>
      <c r="AH193" s="24">
        <f t="shared" si="40"/>
        <v>0</v>
      </c>
    </row>
    <row r="194" spans="1:34" s="24" customFormat="1" x14ac:dyDescent="0.2">
      <c r="A194" s="33">
        <f t="shared" si="30"/>
        <v>3000</v>
      </c>
      <c r="B194" s="33">
        <f t="shared" si="31"/>
        <v>3700</v>
      </c>
      <c r="C194" s="34" t="s">
        <v>17</v>
      </c>
      <c r="D194" s="34" t="str">
        <f t="shared" si="32"/>
        <v>2</v>
      </c>
      <c r="E194" s="34">
        <f t="shared" si="33"/>
        <v>5</v>
      </c>
      <c r="F194" s="34" t="str">
        <f t="shared" si="34"/>
        <v>04</v>
      </c>
      <c r="G194" s="34" t="str">
        <f t="shared" si="35"/>
        <v>005</v>
      </c>
      <c r="H194" s="33" t="str">
        <f t="shared" si="36"/>
        <v>E001</v>
      </c>
      <c r="I194" s="34">
        <f t="shared" si="37"/>
        <v>37504</v>
      </c>
      <c r="J194" s="34">
        <f t="shared" si="28"/>
        <v>1</v>
      </c>
      <c r="K194" s="34">
        <f t="shared" si="38"/>
        <v>1</v>
      </c>
      <c r="L194" s="34">
        <f t="shared" si="39"/>
        <v>15</v>
      </c>
      <c r="M194" s="34" t="s">
        <v>22</v>
      </c>
      <c r="N194" s="30">
        <v>3011</v>
      </c>
      <c r="O194" s="30" t="s">
        <v>55</v>
      </c>
      <c r="P194" s="30">
        <v>57</v>
      </c>
      <c r="Q194" s="30">
        <v>0</v>
      </c>
      <c r="R194" s="30">
        <v>37504</v>
      </c>
      <c r="S194" s="24">
        <f t="shared" si="29"/>
        <v>35011.449999999997</v>
      </c>
      <c r="W194" s="24">
        <v>17505.72</v>
      </c>
      <c r="AA194" s="24">
        <v>17505.73</v>
      </c>
      <c r="AG194" s="35">
        <v>35011.449999999997</v>
      </c>
      <c r="AH194" s="24">
        <f t="shared" si="40"/>
        <v>0</v>
      </c>
    </row>
    <row r="195" spans="1:34" s="24" customFormat="1" x14ac:dyDescent="0.2">
      <c r="A195" s="33">
        <f t="shared" si="30"/>
        <v>2000</v>
      </c>
      <c r="B195" s="33">
        <f t="shared" si="31"/>
        <v>2100</v>
      </c>
      <c r="C195" s="34" t="s">
        <v>17</v>
      </c>
      <c r="D195" s="34" t="str">
        <f t="shared" si="32"/>
        <v>2</v>
      </c>
      <c r="E195" s="34">
        <f t="shared" si="33"/>
        <v>5</v>
      </c>
      <c r="F195" s="34" t="str">
        <f t="shared" si="34"/>
        <v>04</v>
      </c>
      <c r="G195" s="34" t="str">
        <f t="shared" si="35"/>
        <v>005</v>
      </c>
      <c r="H195" s="33" t="str">
        <f t="shared" si="36"/>
        <v>E001</v>
      </c>
      <c r="I195" s="34">
        <f t="shared" si="37"/>
        <v>21101</v>
      </c>
      <c r="J195" s="34">
        <f t="shared" ref="J195:J258" si="41">IF($A195&lt;=4000,1,IF($A195=5000,2,IF($A195=6000,3,"")))</f>
        <v>1</v>
      </c>
      <c r="K195" s="34">
        <f t="shared" si="38"/>
        <v>4</v>
      </c>
      <c r="L195" s="34">
        <f t="shared" si="39"/>
        <v>15</v>
      </c>
      <c r="M195" s="34" t="s">
        <v>22</v>
      </c>
      <c r="N195" s="32">
        <v>3011</v>
      </c>
      <c r="O195" s="32" t="s">
        <v>55</v>
      </c>
      <c r="P195" s="32">
        <v>57</v>
      </c>
      <c r="Q195" s="32">
        <v>1</v>
      </c>
      <c r="R195" s="32">
        <v>21101</v>
      </c>
      <c r="S195" s="37">
        <f t="shared" ref="S195:S258" si="42">SUM(T195:AE195)</f>
        <v>389.93</v>
      </c>
      <c r="T195" s="37">
        <v>0</v>
      </c>
      <c r="U195" s="37">
        <v>0</v>
      </c>
      <c r="V195" s="37">
        <v>0</v>
      </c>
      <c r="W195" s="37">
        <v>0</v>
      </c>
      <c r="X195" s="37">
        <v>0</v>
      </c>
      <c r="Y195" s="37">
        <v>0</v>
      </c>
      <c r="Z195" s="37">
        <v>0</v>
      </c>
      <c r="AA195" s="37">
        <v>0</v>
      </c>
      <c r="AB195" s="37">
        <v>389.93</v>
      </c>
      <c r="AC195" s="37">
        <v>0</v>
      </c>
      <c r="AD195" s="37">
        <v>0</v>
      </c>
      <c r="AE195" s="37">
        <v>0</v>
      </c>
      <c r="AF195" s="31"/>
      <c r="AG195" s="36">
        <v>389.93</v>
      </c>
      <c r="AH195" s="24">
        <f t="shared" si="40"/>
        <v>0</v>
      </c>
    </row>
    <row r="196" spans="1:34" s="24" customFormat="1" x14ac:dyDescent="0.2">
      <c r="A196" s="33">
        <f t="shared" ref="A196:A259" si="43">LEFT(B196,1)*1000</f>
        <v>2000</v>
      </c>
      <c r="B196" s="33">
        <f t="shared" ref="B196:B259" si="44">LEFT(R196,2)*100</f>
        <v>2100</v>
      </c>
      <c r="C196" s="34" t="s">
        <v>17</v>
      </c>
      <c r="D196" s="34" t="str">
        <f t="shared" ref="D196:D259" si="45">IF($H196="O001",1,"2")</f>
        <v>2</v>
      </c>
      <c r="E196" s="34">
        <f t="shared" ref="E196:E259" si="46">IF($H196="O001",3,5)</f>
        <v>5</v>
      </c>
      <c r="F196" s="34" t="str">
        <f t="shared" ref="F196:F259" si="47">IF($H196="E001","04",IF($H196="M001","04",IF($H196="O001","04","")))</f>
        <v>04</v>
      </c>
      <c r="G196" s="34" t="str">
        <f t="shared" ref="G196:G259" si="48">IF($H196="E001","005",IF($H196="M001","002",IF($H196="O001","001","")))</f>
        <v>005</v>
      </c>
      <c r="H196" s="33" t="str">
        <f t="shared" ref="H196:H259" si="49">LEFT($O196,2)&amp;"01"</f>
        <v>E001</v>
      </c>
      <c r="I196" s="34">
        <f t="shared" ref="I196:I259" si="50">R196</f>
        <v>21201</v>
      </c>
      <c r="J196" s="34">
        <f t="shared" si="41"/>
        <v>1</v>
      </c>
      <c r="K196" s="34">
        <f t="shared" ref="K196:K259" si="51">IF($Q196=1,4,IF($Q196=4,4,1))</f>
        <v>4</v>
      </c>
      <c r="L196" s="34">
        <f t="shared" ref="L196:L259" si="52">IF(N196=40010,27,IF(N196=40020,24,IF(N196=40030,30,IF(N196=40040,21,IF(N196=40050,30,IF(N196=40060,4,15))))))</f>
        <v>15</v>
      </c>
      <c r="M196" s="34" t="s">
        <v>22</v>
      </c>
      <c r="N196" s="32">
        <v>3011</v>
      </c>
      <c r="O196" s="32" t="s">
        <v>55</v>
      </c>
      <c r="P196" s="32">
        <v>57</v>
      </c>
      <c r="Q196" s="32">
        <v>1</v>
      </c>
      <c r="R196" s="32">
        <v>21201</v>
      </c>
      <c r="S196" s="37">
        <f t="shared" si="42"/>
        <v>0</v>
      </c>
      <c r="T196" s="37">
        <v>0</v>
      </c>
      <c r="U196" s="37">
        <v>0</v>
      </c>
      <c r="V196" s="37">
        <v>0</v>
      </c>
      <c r="W196" s="37">
        <v>0</v>
      </c>
      <c r="X196" s="37">
        <v>0</v>
      </c>
      <c r="Y196" s="37">
        <v>0</v>
      </c>
      <c r="Z196" s="37">
        <v>0</v>
      </c>
      <c r="AA196" s="37">
        <v>0</v>
      </c>
      <c r="AB196" s="37">
        <v>0</v>
      </c>
      <c r="AC196" s="37">
        <v>0</v>
      </c>
      <c r="AD196" s="37">
        <v>0</v>
      </c>
      <c r="AE196" s="37">
        <v>0</v>
      </c>
      <c r="AF196" s="31"/>
      <c r="AG196" s="24">
        <v>0</v>
      </c>
      <c r="AH196" s="24">
        <f t="shared" ref="AH196:AH259" si="53">S196-AG196</f>
        <v>0</v>
      </c>
    </row>
    <row r="197" spans="1:34" s="24" customFormat="1" x14ac:dyDescent="0.2">
      <c r="A197" s="33">
        <f t="shared" si="43"/>
        <v>2000</v>
      </c>
      <c r="B197" s="33">
        <f t="shared" si="44"/>
        <v>2400</v>
      </c>
      <c r="C197" s="34" t="s">
        <v>17</v>
      </c>
      <c r="D197" s="34" t="str">
        <f t="shared" si="45"/>
        <v>2</v>
      </c>
      <c r="E197" s="34">
        <f t="shared" si="46"/>
        <v>5</v>
      </c>
      <c r="F197" s="34" t="str">
        <f t="shared" si="47"/>
        <v>04</v>
      </c>
      <c r="G197" s="34" t="str">
        <f t="shared" si="48"/>
        <v>005</v>
      </c>
      <c r="H197" s="33" t="str">
        <f t="shared" si="49"/>
        <v>E001</v>
      </c>
      <c r="I197" s="34">
        <f t="shared" si="50"/>
        <v>24601</v>
      </c>
      <c r="J197" s="34">
        <f t="shared" si="41"/>
        <v>1</v>
      </c>
      <c r="K197" s="34">
        <f t="shared" si="51"/>
        <v>4</v>
      </c>
      <c r="L197" s="34">
        <f t="shared" si="52"/>
        <v>15</v>
      </c>
      <c r="M197" s="34" t="s">
        <v>22</v>
      </c>
      <c r="N197" s="32">
        <v>3011</v>
      </c>
      <c r="O197" s="32" t="s">
        <v>55</v>
      </c>
      <c r="P197" s="32">
        <v>57</v>
      </c>
      <c r="Q197" s="32">
        <v>1</v>
      </c>
      <c r="R197" s="32">
        <v>24601</v>
      </c>
      <c r="S197" s="37">
        <f t="shared" si="42"/>
        <v>4747</v>
      </c>
      <c r="T197" s="37">
        <v>0</v>
      </c>
      <c r="U197" s="37">
        <v>0</v>
      </c>
      <c r="V197" s="37">
        <v>0</v>
      </c>
      <c r="W197" s="37">
        <v>0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7">
        <v>4747</v>
      </c>
      <c r="AD197" s="37">
        <v>0</v>
      </c>
      <c r="AE197" s="37">
        <v>0</v>
      </c>
      <c r="AF197" s="31"/>
      <c r="AG197" s="36">
        <v>4747</v>
      </c>
      <c r="AH197" s="24">
        <f t="shared" si="53"/>
        <v>0</v>
      </c>
    </row>
    <row r="198" spans="1:34" s="24" customFormat="1" x14ac:dyDescent="0.2">
      <c r="A198" s="33">
        <f t="shared" si="43"/>
        <v>3000</v>
      </c>
      <c r="B198" s="33">
        <f t="shared" si="44"/>
        <v>3300</v>
      </c>
      <c r="C198" s="34" t="s">
        <v>17</v>
      </c>
      <c r="D198" s="34" t="str">
        <f t="shared" si="45"/>
        <v>2</v>
      </c>
      <c r="E198" s="34">
        <f t="shared" si="46"/>
        <v>5</v>
      </c>
      <c r="F198" s="34" t="str">
        <f t="shared" si="47"/>
        <v>04</v>
      </c>
      <c r="G198" s="34" t="str">
        <f t="shared" si="48"/>
        <v>005</v>
      </c>
      <c r="H198" s="33" t="str">
        <f t="shared" si="49"/>
        <v>E001</v>
      </c>
      <c r="I198" s="34">
        <f t="shared" si="50"/>
        <v>33903</v>
      </c>
      <c r="J198" s="34">
        <f t="shared" si="41"/>
        <v>1</v>
      </c>
      <c r="K198" s="34">
        <f t="shared" si="51"/>
        <v>4</v>
      </c>
      <c r="L198" s="34">
        <f t="shared" si="52"/>
        <v>15</v>
      </c>
      <c r="M198" s="34" t="s">
        <v>22</v>
      </c>
      <c r="N198" s="32">
        <v>3011</v>
      </c>
      <c r="O198" s="32" t="s">
        <v>55</v>
      </c>
      <c r="P198" s="32">
        <v>57</v>
      </c>
      <c r="Q198" s="32">
        <v>1</v>
      </c>
      <c r="R198" s="32">
        <v>33903</v>
      </c>
      <c r="S198" s="37">
        <f t="shared" si="42"/>
        <v>56364.479999999996</v>
      </c>
      <c r="T198" s="37">
        <v>0</v>
      </c>
      <c r="U198" s="37">
        <v>0</v>
      </c>
      <c r="V198" s="37">
        <v>0</v>
      </c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7">
        <v>0</v>
      </c>
      <c r="AD198" s="37">
        <v>56364.479999999996</v>
      </c>
      <c r="AE198" s="37">
        <v>0</v>
      </c>
      <c r="AF198" s="31"/>
      <c r="AG198" s="36">
        <v>56364.479999999996</v>
      </c>
      <c r="AH198" s="24">
        <f t="shared" si="53"/>
        <v>0</v>
      </c>
    </row>
    <row r="199" spans="1:34" s="24" customFormat="1" x14ac:dyDescent="0.2">
      <c r="A199" s="33">
        <f t="shared" si="43"/>
        <v>2000</v>
      </c>
      <c r="B199" s="33">
        <f t="shared" si="44"/>
        <v>2100</v>
      </c>
      <c r="C199" s="34" t="s">
        <v>17</v>
      </c>
      <c r="D199" s="34" t="str">
        <f t="shared" si="45"/>
        <v>2</v>
      </c>
      <c r="E199" s="34">
        <f t="shared" si="46"/>
        <v>5</v>
      </c>
      <c r="F199" s="34" t="str">
        <f t="shared" si="47"/>
        <v>04</v>
      </c>
      <c r="G199" s="34" t="str">
        <f t="shared" si="48"/>
        <v>005</v>
      </c>
      <c r="H199" s="33" t="str">
        <f t="shared" si="49"/>
        <v>E001</v>
      </c>
      <c r="I199" s="34">
        <f t="shared" si="50"/>
        <v>21101</v>
      </c>
      <c r="J199" s="34">
        <f t="shared" si="41"/>
        <v>1</v>
      </c>
      <c r="K199" s="34">
        <f t="shared" si="51"/>
        <v>1</v>
      </c>
      <c r="L199" s="34">
        <f t="shared" si="52"/>
        <v>15</v>
      </c>
      <c r="M199" s="34" t="s">
        <v>22</v>
      </c>
      <c r="N199" s="30">
        <v>3012</v>
      </c>
      <c r="O199" s="30" t="s">
        <v>55</v>
      </c>
      <c r="P199" s="30">
        <v>57</v>
      </c>
      <c r="Q199" s="30">
        <v>0</v>
      </c>
      <c r="R199" s="30">
        <v>21101</v>
      </c>
      <c r="S199" s="24">
        <f t="shared" si="42"/>
        <v>33563.03</v>
      </c>
      <c r="W199" s="24">
        <v>5593.83</v>
      </c>
      <c r="X199" s="24">
        <v>5593.84</v>
      </c>
      <c r="Y199" s="24">
        <v>0</v>
      </c>
      <c r="Z199" s="24">
        <v>0</v>
      </c>
      <c r="AA199" s="24">
        <v>16781.52</v>
      </c>
      <c r="AB199" s="24">
        <v>5593.84</v>
      </c>
      <c r="AG199" s="35">
        <v>33563.03</v>
      </c>
      <c r="AH199" s="24">
        <f t="shared" si="53"/>
        <v>0</v>
      </c>
    </row>
    <row r="200" spans="1:34" s="24" customFormat="1" x14ac:dyDescent="0.2">
      <c r="A200" s="33">
        <f t="shared" si="43"/>
        <v>2000</v>
      </c>
      <c r="B200" s="33">
        <f t="shared" si="44"/>
        <v>2100</v>
      </c>
      <c r="C200" s="34" t="s">
        <v>17</v>
      </c>
      <c r="D200" s="34" t="str">
        <f t="shared" si="45"/>
        <v>2</v>
      </c>
      <c r="E200" s="34">
        <f t="shared" si="46"/>
        <v>5</v>
      </c>
      <c r="F200" s="34" t="str">
        <f t="shared" si="47"/>
        <v>04</v>
      </c>
      <c r="G200" s="34" t="str">
        <f t="shared" si="48"/>
        <v>005</v>
      </c>
      <c r="H200" s="33" t="str">
        <f t="shared" si="49"/>
        <v>E001</v>
      </c>
      <c r="I200" s="34">
        <f t="shared" si="50"/>
        <v>21201</v>
      </c>
      <c r="J200" s="34">
        <f t="shared" si="41"/>
        <v>1</v>
      </c>
      <c r="K200" s="34">
        <f t="shared" si="51"/>
        <v>1</v>
      </c>
      <c r="L200" s="34">
        <f t="shared" si="52"/>
        <v>15</v>
      </c>
      <c r="M200" s="34" t="s">
        <v>22</v>
      </c>
      <c r="N200" s="30">
        <v>3012</v>
      </c>
      <c r="O200" s="30" t="s">
        <v>55</v>
      </c>
      <c r="P200" s="30">
        <v>57</v>
      </c>
      <c r="Q200" s="30">
        <v>0</v>
      </c>
      <c r="R200" s="30">
        <v>21201</v>
      </c>
      <c r="S200" s="24">
        <f t="shared" si="42"/>
        <v>11510.61</v>
      </c>
      <c r="W200" s="24">
        <f>3755.3-76.86</f>
        <v>3678.44</v>
      </c>
      <c r="Y200" s="24">
        <v>5755.31</v>
      </c>
      <c r="AA200" s="24">
        <v>2076.86</v>
      </c>
      <c r="AG200" s="35">
        <v>11510.61</v>
      </c>
      <c r="AH200" s="24">
        <f t="shared" si="53"/>
        <v>0</v>
      </c>
    </row>
    <row r="201" spans="1:34" s="24" customFormat="1" x14ac:dyDescent="0.2">
      <c r="A201" s="33">
        <f t="shared" si="43"/>
        <v>2000</v>
      </c>
      <c r="B201" s="33">
        <f t="shared" si="44"/>
        <v>2100</v>
      </c>
      <c r="C201" s="34" t="s">
        <v>17</v>
      </c>
      <c r="D201" s="34" t="str">
        <f t="shared" si="45"/>
        <v>2</v>
      </c>
      <c r="E201" s="34">
        <f t="shared" si="46"/>
        <v>5</v>
      </c>
      <c r="F201" s="34" t="str">
        <f t="shared" si="47"/>
        <v>04</v>
      </c>
      <c r="G201" s="34" t="str">
        <f t="shared" si="48"/>
        <v>005</v>
      </c>
      <c r="H201" s="33" t="str">
        <f t="shared" si="49"/>
        <v>E001</v>
      </c>
      <c r="I201" s="34">
        <f t="shared" si="50"/>
        <v>21601</v>
      </c>
      <c r="J201" s="34">
        <f t="shared" si="41"/>
        <v>1</v>
      </c>
      <c r="K201" s="34">
        <f t="shared" si="51"/>
        <v>1</v>
      </c>
      <c r="L201" s="34">
        <f t="shared" si="52"/>
        <v>15</v>
      </c>
      <c r="M201" s="34" t="s">
        <v>22</v>
      </c>
      <c r="N201" s="30">
        <v>3012</v>
      </c>
      <c r="O201" s="30" t="s">
        <v>55</v>
      </c>
      <c r="P201" s="30">
        <v>57</v>
      </c>
      <c r="Q201" s="30">
        <v>0</v>
      </c>
      <c r="R201" s="30">
        <v>21601</v>
      </c>
      <c r="S201" s="24">
        <f t="shared" si="42"/>
        <v>23318.589999999997</v>
      </c>
      <c r="W201" s="24">
        <v>3886.43</v>
      </c>
      <c r="X201" s="24">
        <v>3886.43</v>
      </c>
      <c r="Y201" s="24">
        <v>3886.43</v>
      </c>
      <c r="Z201" s="24">
        <v>3886.43</v>
      </c>
      <c r="AA201" s="24">
        <v>3886.43</v>
      </c>
      <c r="AB201" s="24">
        <v>3886.44</v>
      </c>
      <c r="AG201" s="35">
        <v>23318.589999999997</v>
      </c>
      <c r="AH201" s="24">
        <f t="shared" si="53"/>
        <v>0</v>
      </c>
    </row>
    <row r="202" spans="1:34" s="24" customFormat="1" x14ac:dyDescent="0.2">
      <c r="A202" s="33">
        <f t="shared" si="43"/>
        <v>3000</v>
      </c>
      <c r="B202" s="33">
        <f t="shared" si="44"/>
        <v>3100</v>
      </c>
      <c r="C202" s="34" t="s">
        <v>17</v>
      </c>
      <c r="D202" s="34" t="str">
        <f t="shared" si="45"/>
        <v>2</v>
      </c>
      <c r="E202" s="34">
        <f t="shared" si="46"/>
        <v>5</v>
      </c>
      <c r="F202" s="34" t="str">
        <f t="shared" si="47"/>
        <v>04</v>
      </c>
      <c r="G202" s="34" t="str">
        <f t="shared" si="48"/>
        <v>005</v>
      </c>
      <c r="H202" s="33" t="str">
        <f t="shared" si="49"/>
        <v>E001</v>
      </c>
      <c r="I202" s="34">
        <f t="shared" si="50"/>
        <v>31701</v>
      </c>
      <c r="J202" s="34">
        <f t="shared" si="41"/>
        <v>1</v>
      </c>
      <c r="K202" s="34">
        <f t="shared" si="51"/>
        <v>1</v>
      </c>
      <c r="L202" s="34">
        <f t="shared" si="52"/>
        <v>15</v>
      </c>
      <c r="M202" s="34" t="s">
        <v>22</v>
      </c>
      <c r="N202" s="30">
        <v>3012</v>
      </c>
      <c r="O202" s="30" t="s">
        <v>55</v>
      </c>
      <c r="P202" s="30">
        <v>57</v>
      </c>
      <c r="Q202" s="30">
        <v>0</v>
      </c>
      <c r="R202" s="30">
        <v>31701</v>
      </c>
      <c r="S202" s="24">
        <f t="shared" si="42"/>
        <v>671452.54</v>
      </c>
      <c r="W202" s="24">
        <v>73393.2</v>
      </c>
      <c r="X202" s="24">
        <v>43393.2</v>
      </c>
      <c r="Y202" s="24">
        <v>73393.2</v>
      </c>
      <c r="Z202" s="24">
        <v>167863.14</v>
      </c>
      <c r="AC202" s="24">
        <v>100000</v>
      </c>
      <c r="AD202" s="24">
        <v>100000</v>
      </c>
      <c r="AE202" s="24">
        <v>113409.8</v>
      </c>
      <c r="AG202" s="35">
        <v>671452.54</v>
      </c>
      <c r="AH202" s="24">
        <f t="shared" si="53"/>
        <v>0</v>
      </c>
    </row>
    <row r="203" spans="1:34" s="24" customFormat="1" x14ac:dyDescent="0.2">
      <c r="A203" s="33">
        <f t="shared" si="43"/>
        <v>3000</v>
      </c>
      <c r="B203" s="33">
        <f t="shared" si="44"/>
        <v>3300</v>
      </c>
      <c r="C203" s="34" t="s">
        <v>17</v>
      </c>
      <c r="D203" s="34" t="str">
        <f t="shared" si="45"/>
        <v>2</v>
      </c>
      <c r="E203" s="34">
        <f t="shared" si="46"/>
        <v>5</v>
      </c>
      <c r="F203" s="34" t="str">
        <f t="shared" si="47"/>
        <v>04</v>
      </c>
      <c r="G203" s="34" t="str">
        <f t="shared" si="48"/>
        <v>005</v>
      </c>
      <c r="H203" s="33" t="str">
        <f t="shared" si="49"/>
        <v>E001</v>
      </c>
      <c r="I203" s="34">
        <f t="shared" si="50"/>
        <v>33602</v>
      </c>
      <c r="J203" s="34">
        <f t="shared" si="41"/>
        <v>1</v>
      </c>
      <c r="K203" s="34">
        <f t="shared" si="51"/>
        <v>1</v>
      </c>
      <c r="L203" s="34">
        <f t="shared" si="52"/>
        <v>15</v>
      </c>
      <c r="M203" s="34" t="s">
        <v>22</v>
      </c>
      <c r="N203" s="30">
        <v>3012</v>
      </c>
      <c r="O203" s="30" t="s">
        <v>55</v>
      </c>
      <c r="P203" s="30">
        <v>57</v>
      </c>
      <c r="Q203" s="30">
        <v>0</v>
      </c>
      <c r="R203" s="30">
        <v>33602</v>
      </c>
      <c r="S203" s="24">
        <f t="shared" si="42"/>
        <v>335726.27</v>
      </c>
      <c r="T203" s="24">
        <v>83514.13</v>
      </c>
      <c r="U203" s="24">
        <v>137865.93</v>
      </c>
      <c r="X203" s="24">
        <v>114346.21</v>
      </c>
      <c r="AG203" s="35">
        <v>335726.27</v>
      </c>
      <c r="AH203" s="24">
        <f t="shared" si="53"/>
        <v>0</v>
      </c>
    </row>
    <row r="204" spans="1:34" s="24" customFormat="1" x14ac:dyDescent="0.2">
      <c r="A204" s="33">
        <f t="shared" si="43"/>
        <v>3000</v>
      </c>
      <c r="B204" s="33">
        <f t="shared" si="44"/>
        <v>3300</v>
      </c>
      <c r="C204" s="34" t="s">
        <v>17</v>
      </c>
      <c r="D204" s="34" t="str">
        <f t="shared" si="45"/>
        <v>2</v>
      </c>
      <c r="E204" s="34">
        <f t="shared" si="46"/>
        <v>5</v>
      </c>
      <c r="F204" s="34" t="str">
        <f t="shared" si="47"/>
        <v>04</v>
      </c>
      <c r="G204" s="34" t="str">
        <f t="shared" si="48"/>
        <v>005</v>
      </c>
      <c r="H204" s="33" t="str">
        <f t="shared" si="49"/>
        <v>E001</v>
      </c>
      <c r="I204" s="34">
        <f t="shared" si="50"/>
        <v>33604</v>
      </c>
      <c r="J204" s="34">
        <f t="shared" si="41"/>
        <v>1</v>
      </c>
      <c r="K204" s="34">
        <f t="shared" si="51"/>
        <v>1</v>
      </c>
      <c r="L204" s="34">
        <f t="shared" si="52"/>
        <v>15</v>
      </c>
      <c r="M204" s="34" t="s">
        <v>22</v>
      </c>
      <c r="N204" s="30">
        <v>3012</v>
      </c>
      <c r="O204" s="30" t="s">
        <v>55</v>
      </c>
      <c r="P204" s="30">
        <v>57</v>
      </c>
      <c r="Q204" s="30">
        <v>0</v>
      </c>
      <c r="R204" s="30">
        <v>33604</v>
      </c>
      <c r="S204" s="24">
        <f t="shared" si="42"/>
        <v>3775422</v>
      </c>
      <c r="V204" s="24">
        <v>0</v>
      </c>
      <c r="W204" s="24">
        <v>0</v>
      </c>
      <c r="X204" s="24">
        <v>0</v>
      </c>
      <c r="Y204" s="24">
        <v>0</v>
      </c>
      <c r="AA204" s="24">
        <v>0</v>
      </c>
      <c r="AC204" s="24">
        <v>947666.22</v>
      </c>
      <c r="AD204" s="24">
        <v>1100000</v>
      </c>
      <c r="AE204" s="24">
        <v>1727755.78</v>
      </c>
      <c r="AG204" s="35">
        <v>3775422</v>
      </c>
      <c r="AH204" s="24">
        <f t="shared" si="53"/>
        <v>0</v>
      </c>
    </row>
    <row r="205" spans="1:34" s="24" customFormat="1" x14ac:dyDescent="0.2">
      <c r="A205" s="33">
        <f t="shared" si="43"/>
        <v>3000</v>
      </c>
      <c r="B205" s="33">
        <f t="shared" si="44"/>
        <v>3300</v>
      </c>
      <c r="C205" s="34" t="s">
        <v>17</v>
      </c>
      <c r="D205" s="34" t="str">
        <f t="shared" si="45"/>
        <v>2</v>
      </c>
      <c r="E205" s="34">
        <f t="shared" si="46"/>
        <v>5</v>
      </c>
      <c r="F205" s="34" t="str">
        <f t="shared" si="47"/>
        <v>04</v>
      </c>
      <c r="G205" s="34" t="str">
        <f t="shared" si="48"/>
        <v>005</v>
      </c>
      <c r="H205" s="33" t="str">
        <f t="shared" si="49"/>
        <v>E001</v>
      </c>
      <c r="I205" s="34">
        <f t="shared" si="50"/>
        <v>33903</v>
      </c>
      <c r="J205" s="34">
        <f t="shared" si="41"/>
        <v>1</v>
      </c>
      <c r="K205" s="34">
        <f t="shared" si="51"/>
        <v>1</v>
      </c>
      <c r="L205" s="34">
        <f t="shared" si="52"/>
        <v>15</v>
      </c>
      <c r="M205" s="34" t="s">
        <v>22</v>
      </c>
      <c r="N205" s="30">
        <v>3012</v>
      </c>
      <c r="O205" s="30" t="s">
        <v>55</v>
      </c>
      <c r="P205" s="30">
        <v>57</v>
      </c>
      <c r="Q205" s="30">
        <v>0</v>
      </c>
      <c r="R205" s="30">
        <v>33903</v>
      </c>
      <c r="S205" s="24">
        <f t="shared" si="42"/>
        <v>2374661.3200000003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791553.78</v>
      </c>
      <c r="AD205" s="24">
        <v>791553.77</v>
      </c>
      <c r="AE205" s="24">
        <v>791553.77</v>
      </c>
      <c r="AG205" s="35">
        <v>2374661.3199999998</v>
      </c>
      <c r="AH205" s="24">
        <f t="shared" si="53"/>
        <v>0</v>
      </c>
    </row>
    <row r="206" spans="1:34" s="24" customFormat="1" x14ac:dyDescent="0.2">
      <c r="A206" s="33">
        <f t="shared" si="43"/>
        <v>2000</v>
      </c>
      <c r="B206" s="33">
        <f t="shared" si="44"/>
        <v>2100</v>
      </c>
      <c r="C206" s="34" t="s">
        <v>17</v>
      </c>
      <c r="D206" s="34" t="str">
        <f t="shared" si="45"/>
        <v>2</v>
      </c>
      <c r="E206" s="34">
        <f t="shared" si="46"/>
        <v>5</v>
      </c>
      <c r="F206" s="34" t="str">
        <f t="shared" si="47"/>
        <v>04</v>
      </c>
      <c r="G206" s="34" t="str">
        <f t="shared" si="48"/>
        <v>005</v>
      </c>
      <c r="H206" s="33" t="str">
        <f t="shared" si="49"/>
        <v>E001</v>
      </c>
      <c r="I206" s="34">
        <f t="shared" si="50"/>
        <v>21502</v>
      </c>
      <c r="J206" s="34">
        <f t="shared" si="41"/>
        <v>1</v>
      </c>
      <c r="K206" s="34">
        <f t="shared" si="51"/>
        <v>4</v>
      </c>
      <c r="L206" s="34">
        <f t="shared" si="52"/>
        <v>15</v>
      </c>
      <c r="M206" s="34" t="s">
        <v>22</v>
      </c>
      <c r="N206" s="32">
        <v>3012</v>
      </c>
      <c r="O206" s="32" t="s">
        <v>55</v>
      </c>
      <c r="P206" s="32">
        <v>57</v>
      </c>
      <c r="Q206" s="32">
        <v>1</v>
      </c>
      <c r="R206" s="32">
        <v>21502</v>
      </c>
      <c r="S206" s="37">
        <f t="shared" si="42"/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37">
        <v>0</v>
      </c>
      <c r="AE206" s="37">
        <v>0</v>
      </c>
      <c r="AF206" s="31"/>
      <c r="AG206" s="36">
        <v>0</v>
      </c>
      <c r="AH206" s="24">
        <f t="shared" si="53"/>
        <v>0</v>
      </c>
    </row>
    <row r="207" spans="1:34" s="24" customFormat="1" x14ac:dyDescent="0.2">
      <c r="A207" s="33">
        <f t="shared" si="43"/>
        <v>2000</v>
      </c>
      <c r="B207" s="33">
        <f t="shared" si="44"/>
        <v>2100</v>
      </c>
      <c r="C207" s="34" t="s">
        <v>17</v>
      </c>
      <c r="D207" s="34" t="str">
        <f t="shared" si="45"/>
        <v>2</v>
      </c>
      <c r="E207" s="34">
        <f t="shared" si="46"/>
        <v>5</v>
      </c>
      <c r="F207" s="34" t="str">
        <f t="shared" si="47"/>
        <v>04</v>
      </c>
      <c r="G207" s="34" t="str">
        <f t="shared" si="48"/>
        <v>005</v>
      </c>
      <c r="H207" s="33" t="str">
        <f t="shared" si="49"/>
        <v>E001</v>
      </c>
      <c r="I207" s="34">
        <f t="shared" si="50"/>
        <v>21101</v>
      </c>
      <c r="J207" s="34">
        <f t="shared" si="41"/>
        <v>1</v>
      </c>
      <c r="K207" s="34">
        <f t="shared" si="51"/>
        <v>1</v>
      </c>
      <c r="L207" s="34">
        <f t="shared" si="52"/>
        <v>15</v>
      </c>
      <c r="M207" s="34" t="s">
        <v>22</v>
      </c>
      <c r="N207" s="30">
        <v>3013</v>
      </c>
      <c r="O207" s="30" t="s">
        <v>55</v>
      </c>
      <c r="P207" s="30">
        <v>57</v>
      </c>
      <c r="Q207" s="30">
        <v>0</v>
      </c>
      <c r="R207" s="30">
        <v>21101</v>
      </c>
      <c r="S207" s="24">
        <f t="shared" si="42"/>
        <v>57553.07</v>
      </c>
      <c r="U207" s="24">
        <v>6000</v>
      </c>
      <c r="V207" s="24">
        <v>6000</v>
      </c>
      <c r="W207" s="24">
        <v>6000</v>
      </c>
      <c r="X207" s="24">
        <v>6000</v>
      </c>
      <c r="Y207" s="24">
        <v>0</v>
      </c>
      <c r="Z207" s="24">
        <v>0</v>
      </c>
      <c r="AA207" s="24">
        <v>18000</v>
      </c>
      <c r="AB207" s="24">
        <v>6000</v>
      </c>
      <c r="AC207" s="24">
        <v>6000</v>
      </c>
      <c r="AD207" s="24">
        <v>3553.07</v>
      </c>
      <c r="AG207" s="35">
        <v>57553.07</v>
      </c>
      <c r="AH207" s="24">
        <f t="shared" si="53"/>
        <v>0</v>
      </c>
    </row>
    <row r="208" spans="1:34" s="24" customFormat="1" x14ac:dyDescent="0.2">
      <c r="A208" s="33">
        <f t="shared" si="43"/>
        <v>2000</v>
      </c>
      <c r="B208" s="33">
        <f t="shared" si="44"/>
        <v>2100</v>
      </c>
      <c r="C208" s="34" t="s">
        <v>17</v>
      </c>
      <c r="D208" s="34" t="str">
        <f t="shared" si="45"/>
        <v>2</v>
      </c>
      <c r="E208" s="34">
        <f t="shared" si="46"/>
        <v>5</v>
      </c>
      <c r="F208" s="34" t="str">
        <f t="shared" si="47"/>
        <v>04</v>
      </c>
      <c r="G208" s="34" t="str">
        <f t="shared" si="48"/>
        <v>005</v>
      </c>
      <c r="H208" s="33" t="str">
        <f t="shared" si="49"/>
        <v>E001</v>
      </c>
      <c r="I208" s="34">
        <f t="shared" si="50"/>
        <v>21401</v>
      </c>
      <c r="J208" s="34">
        <f t="shared" si="41"/>
        <v>1</v>
      </c>
      <c r="K208" s="34">
        <f t="shared" si="51"/>
        <v>1</v>
      </c>
      <c r="L208" s="34">
        <f t="shared" si="52"/>
        <v>15</v>
      </c>
      <c r="M208" s="34" t="s">
        <v>22</v>
      </c>
      <c r="N208" s="30">
        <v>3013</v>
      </c>
      <c r="O208" s="30" t="s">
        <v>55</v>
      </c>
      <c r="P208" s="30">
        <v>57</v>
      </c>
      <c r="Q208" s="30">
        <v>0</v>
      </c>
      <c r="R208" s="30">
        <v>21401</v>
      </c>
      <c r="S208" s="24">
        <f t="shared" si="42"/>
        <v>14388.27</v>
      </c>
      <c r="T208" s="24">
        <v>0</v>
      </c>
      <c r="U208" s="24">
        <v>5000</v>
      </c>
      <c r="X208" s="24">
        <v>5000</v>
      </c>
      <c r="Y208" s="24">
        <v>0</v>
      </c>
      <c r="Z208" s="24">
        <v>0</v>
      </c>
      <c r="AC208" s="24">
        <v>4388.2700000000004</v>
      </c>
      <c r="AG208" s="35">
        <v>14388.27</v>
      </c>
      <c r="AH208" s="24">
        <f t="shared" si="53"/>
        <v>0</v>
      </c>
    </row>
    <row r="209" spans="1:34" s="24" customFormat="1" x14ac:dyDescent="0.2">
      <c r="A209" s="33">
        <f t="shared" si="43"/>
        <v>2000</v>
      </c>
      <c r="B209" s="33">
        <f t="shared" si="44"/>
        <v>2200</v>
      </c>
      <c r="C209" s="34" t="s">
        <v>17</v>
      </c>
      <c r="D209" s="34" t="str">
        <f t="shared" si="45"/>
        <v>2</v>
      </c>
      <c r="E209" s="34">
        <f t="shared" si="46"/>
        <v>5</v>
      </c>
      <c r="F209" s="34" t="str">
        <f t="shared" si="47"/>
        <v>04</v>
      </c>
      <c r="G209" s="34" t="str">
        <f t="shared" si="48"/>
        <v>005</v>
      </c>
      <c r="H209" s="33" t="str">
        <f t="shared" si="49"/>
        <v>E001</v>
      </c>
      <c r="I209" s="34">
        <f t="shared" si="50"/>
        <v>22104</v>
      </c>
      <c r="J209" s="34">
        <f t="shared" si="41"/>
        <v>1</v>
      </c>
      <c r="K209" s="34">
        <f t="shared" si="51"/>
        <v>1</v>
      </c>
      <c r="L209" s="34">
        <f t="shared" si="52"/>
        <v>15</v>
      </c>
      <c r="M209" s="34" t="s">
        <v>22</v>
      </c>
      <c r="N209" s="30">
        <v>3013</v>
      </c>
      <c r="O209" s="30" t="s">
        <v>55</v>
      </c>
      <c r="P209" s="30">
        <v>57</v>
      </c>
      <c r="Q209" s="30">
        <v>0</v>
      </c>
      <c r="R209" s="30">
        <v>22104</v>
      </c>
      <c r="S209" s="24">
        <f t="shared" si="42"/>
        <v>11510.61</v>
      </c>
      <c r="U209" s="24">
        <v>3000</v>
      </c>
      <c r="W209" s="24">
        <v>3000</v>
      </c>
      <c r="Z209" s="24">
        <v>3000</v>
      </c>
      <c r="AB209" s="24">
        <v>2510.61</v>
      </c>
      <c r="AG209" s="35">
        <v>11510.61</v>
      </c>
      <c r="AH209" s="24">
        <f t="shared" si="53"/>
        <v>0</v>
      </c>
    </row>
    <row r="210" spans="1:34" s="24" customFormat="1" x14ac:dyDescent="0.2">
      <c r="A210" s="33">
        <f t="shared" si="43"/>
        <v>2000</v>
      </c>
      <c r="B210" s="33">
        <f t="shared" si="44"/>
        <v>2600</v>
      </c>
      <c r="C210" s="34" t="s">
        <v>17</v>
      </c>
      <c r="D210" s="34" t="str">
        <f t="shared" si="45"/>
        <v>2</v>
      </c>
      <c r="E210" s="34">
        <f t="shared" si="46"/>
        <v>5</v>
      </c>
      <c r="F210" s="34" t="str">
        <f t="shared" si="47"/>
        <v>04</v>
      </c>
      <c r="G210" s="34" t="str">
        <f t="shared" si="48"/>
        <v>005</v>
      </c>
      <c r="H210" s="33" t="str">
        <f t="shared" si="49"/>
        <v>E001</v>
      </c>
      <c r="I210" s="34">
        <f t="shared" si="50"/>
        <v>26102</v>
      </c>
      <c r="J210" s="34">
        <f t="shared" si="41"/>
        <v>1</v>
      </c>
      <c r="K210" s="34">
        <f t="shared" si="51"/>
        <v>1</v>
      </c>
      <c r="L210" s="34">
        <f t="shared" si="52"/>
        <v>15</v>
      </c>
      <c r="M210" s="34" t="s">
        <v>22</v>
      </c>
      <c r="N210" s="30">
        <v>3013</v>
      </c>
      <c r="O210" s="30" t="s">
        <v>55</v>
      </c>
      <c r="P210" s="30">
        <v>57</v>
      </c>
      <c r="Q210" s="30">
        <v>0</v>
      </c>
      <c r="R210" s="30">
        <v>26102</v>
      </c>
      <c r="S210" s="24">
        <f t="shared" si="42"/>
        <v>47964.729999999996</v>
      </c>
      <c r="T210" s="24">
        <v>0</v>
      </c>
      <c r="U210" s="24">
        <v>4000</v>
      </c>
      <c r="V210" s="24">
        <v>4000</v>
      </c>
      <c r="W210" s="24">
        <v>4000</v>
      </c>
      <c r="X210" s="24">
        <v>4000</v>
      </c>
      <c r="Y210" s="24">
        <v>0</v>
      </c>
      <c r="Z210" s="24">
        <v>0</v>
      </c>
      <c r="AA210" s="24">
        <v>0</v>
      </c>
      <c r="AB210" s="24">
        <v>4000</v>
      </c>
      <c r="AC210" s="24">
        <v>16000</v>
      </c>
      <c r="AD210" s="24">
        <v>4000</v>
      </c>
      <c r="AE210" s="24">
        <v>7964.73</v>
      </c>
      <c r="AG210" s="35">
        <v>47964.729999999996</v>
      </c>
      <c r="AH210" s="24">
        <f t="shared" si="53"/>
        <v>0</v>
      </c>
    </row>
    <row r="211" spans="1:34" s="24" customFormat="1" x14ac:dyDescent="0.2">
      <c r="A211" s="33">
        <f t="shared" si="43"/>
        <v>3000</v>
      </c>
      <c r="B211" s="33">
        <f t="shared" si="44"/>
        <v>3300</v>
      </c>
      <c r="C211" s="34" t="s">
        <v>17</v>
      </c>
      <c r="D211" s="34" t="str">
        <f t="shared" si="45"/>
        <v>2</v>
      </c>
      <c r="E211" s="34">
        <f t="shared" si="46"/>
        <v>5</v>
      </c>
      <c r="F211" s="34" t="str">
        <f t="shared" si="47"/>
        <v>04</v>
      </c>
      <c r="G211" s="34" t="str">
        <f t="shared" si="48"/>
        <v>005</v>
      </c>
      <c r="H211" s="33" t="str">
        <f t="shared" si="49"/>
        <v>E001</v>
      </c>
      <c r="I211" s="34">
        <f t="shared" si="50"/>
        <v>33903</v>
      </c>
      <c r="J211" s="34">
        <f t="shared" si="41"/>
        <v>1</v>
      </c>
      <c r="K211" s="34">
        <f t="shared" si="51"/>
        <v>1</v>
      </c>
      <c r="L211" s="34">
        <f t="shared" si="52"/>
        <v>15</v>
      </c>
      <c r="M211" s="34" t="s">
        <v>22</v>
      </c>
      <c r="N211" s="30">
        <v>3013</v>
      </c>
      <c r="O211" s="30" t="s">
        <v>55</v>
      </c>
      <c r="P211" s="30">
        <v>57</v>
      </c>
      <c r="Q211" s="30">
        <v>0</v>
      </c>
      <c r="R211" s="30">
        <v>33903</v>
      </c>
      <c r="S211" s="24">
        <f t="shared" si="42"/>
        <v>380000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B211" s="24">
        <v>0</v>
      </c>
      <c r="AC211" s="24">
        <v>126666.66</v>
      </c>
      <c r="AD211" s="24">
        <v>126666.67</v>
      </c>
      <c r="AE211" s="24">
        <v>126666.67</v>
      </c>
      <c r="AG211" s="35">
        <v>380000</v>
      </c>
      <c r="AH211" s="24">
        <f t="shared" si="53"/>
        <v>0</v>
      </c>
    </row>
    <row r="212" spans="1:34" s="24" customFormat="1" x14ac:dyDescent="0.2">
      <c r="A212" s="33">
        <f t="shared" si="43"/>
        <v>3000</v>
      </c>
      <c r="B212" s="33">
        <f t="shared" si="44"/>
        <v>3700</v>
      </c>
      <c r="C212" s="34" t="s">
        <v>17</v>
      </c>
      <c r="D212" s="34" t="str">
        <f t="shared" si="45"/>
        <v>2</v>
      </c>
      <c r="E212" s="34">
        <f t="shared" si="46"/>
        <v>5</v>
      </c>
      <c r="F212" s="34" t="str">
        <f t="shared" si="47"/>
        <v>04</v>
      </c>
      <c r="G212" s="34" t="str">
        <f t="shared" si="48"/>
        <v>005</v>
      </c>
      <c r="H212" s="33" t="str">
        <f t="shared" si="49"/>
        <v>E001</v>
      </c>
      <c r="I212" s="34">
        <f t="shared" si="50"/>
        <v>37104</v>
      </c>
      <c r="J212" s="34">
        <f t="shared" si="41"/>
        <v>1</v>
      </c>
      <c r="K212" s="34">
        <f t="shared" si="51"/>
        <v>1</v>
      </c>
      <c r="L212" s="34">
        <f t="shared" si="52"/>
        <v>15</v>
      </c>
      <c r="M212" s="34" t="s">
        <v>22</v>
      </c>
      <c r="N212" s="30">
        <v>3013</v>
      </c>
      <c r="O212" s="30" t="s">
        <v>55</v>
      </c>
      <c r="P212" s="30">
        <v>57</v>
      </c>
      <c r="Q212" s="30">
        <v>0</v>
      </c>
      <c r="R212" s="30">
        <v>37104</v>
      </c>
      <c r="S212" s="24">
        <f t="shared" si="42"/>
        <v>57553.07</v>
      </c>
      <c r="V212" s="24">
        <v>10000</v>
      </c>
      <c r="X212" s="24">
        <v>10000</v>
      </c>
      <c r="Z212" s="24">
        <v>10000</v>
      </c>
      <c r="AB212" s="24">
        <v>10000</v>
      </c>
      <c r="AD212" s="24">
        <v>17553.07</v>
      </c>
      <c r="AG212" s="35">
        <v>57553.07</v>
      </c>
      <c r="AH212" s="24">
        <f t="shared" si="53"/>
        <v>0</v>
      </c>
    </row>
    <row r="213" spans="1:34" s="24" customFormat="1" x14ac:dyDescent="0.2">
      <c r="A213" s="33">
        <f t="shared" si="43"/>
        <v>3000</v>
      </c>
      <c r="B213" s="33">
        <f t="shared" si="44"/>
        <v>3700</v>
      </c>
      <c r="C213" s="34" t="s">
        <v>17</v>
      </c>
      <c r="D213" s="34" t="str">
        <f t="shared" si="45"/>
        <v>2</v>
      </c>
      <c r="E213" s="34">
        <f t="shared" si="46"/>
        <v>5</v>
      </c>
      <c r="F213" s="34" t="str">
        <f t="shared" si="47"/>
        <v>04</v>
      </c>
      <c r="G213" s="34" t="str">
        <f t="shared" si="48"/>
        <v>005</v>
      </c>
      <c r="H213" s="33" t="str">
        <f t="shared" si="49"/>
        <v>E001</v>
      </c>
      <c r="I213" s="34">
        <f t="shared" si="50"/>
        <v>37204</v>
      </c>
      <c r="J213" s="34">
        <f t="shared" si="41"/>
        <v>1</v>
      </c>
      <c r="K213" s="34">
        <f t="shared" si="51"/>
        <v>1</v>
      </c>
      <c r="L213" s="34">
        <f t="shared" si="52"/>
        <v>15</v>
      </c>
      <c r="M213" s="34" t="s">
        <v>22</v>
      </c>
      <c r="N213" s="30">
        <v>3013</v>
      </c>
      <c r="O213" s="30" t="s">
        <v>55</v>
      </c>
      <c r="P213" s="30">
        <v>57</v>
      </c>
      <c r="Q213" s="30">
        <v>0</v>
      </c>
      <c r="R213" s="30">
        <v>37204</v>
      </c>
      <c r="S213" s="24">
        <f t="shared" si="42"/>
        <v>47964.729999999996</v>
      </c>
      <c r="U213" s="24">
        <v>10000</v>
      </c>
      <c r="W213" s="24">
        <v>10000</v>
      </c>
      <c r="Y213" s="24">
        <v>10000</v>
      </c>
      <c r="AA213" s="24">
        <v>5000</v>
      </c>
      <c r="AC213" s="24">
        <v>5000</v>
      </c>
      <c r="AE213" s="24">
        <v>7964.73</v>
      </c>
      <c r="AG213" s="35">
        <v>47964.729999999996</v>
      </c>
      <c r="AH213" s="24">
        <f t="shared" si="53"/>
        <v>0</v>
      </c>
    </row>
    <row r="214" spans="1:34" s="24" customFormat="1" x14ac:dyDescent="0.2">
      <c r="A214" s="33">
        <f t="shared" si="43"/>
        <v>3000</v>
      </c>
      <c r="B214" s="33">
        <f t="shared" si="44"/>
        <v>3700</v>
      </c>
      <c r="C214" s="34" t="s">
        <v>17</v>
      </c>
      <c r="D214" s="34" t="str">
        <f t="shared" si="45"/>
        <v>2</v>
      </c>
      <c r="E214" s="34">
        <f t="shared" si="46"/>
        <v>5</v>
      </c>
      <c r="F214" s="34" t="str">
        <f t="shared" si="47"/>
        <v>04</v>
      </c>
      <c r="G214" s="34" t="str">
        <f t="shared" si="48"/>
        <v>005</v>
      </c>
      <c r="H214" s="33" t="str">
        <f t="shared" si="49"/>
        <v>E001</v>
      </c>
      <c r="I214" s="34">
        <f t="shared" si="50"/>
        <v>37504</v>
      </c>
      <c r="J214" s="34">
        <f t="shared" si="41"/>
        <v>1</v>
      </c>
      <c r="K214" s="34">
        <f t="shared" si="51"/>
        <v>1</v>
      </c>
      <c r="L214" s="34">
        <f t="shared" si="52"/>
        <v>15</v>
      </c>
      <c r="M214" s="34" t="s">
        <v>22</v>
      </c>
      <c r="N214" s="30">
        <v>3013</v>
      </c>
      <c r="O214" s="30" t="s">
        <v>55</v>
      </c>
      <c r="P214" s="30">
        <v>57</v>
      </c>
      <c r="Q214" s="30">
        <v>0</v>
      </c>
      <c r="R214" s="30">
        <v>37504</v>
      </c>
      <c r="S214" s="24">
        <f t="shared" si="42"/>
        <v>95917.95</v>
      </c>
      <c r="U214" s="24">
        <v>0</v>
      </c>
      <c r="V214" s="24">
        <v>10000</v>
      </c>
      <c r="W214" s="24">
        <v>10000</v>
      </c>
      <c r="X214" s="24">
        <v>10000</v>
      </c>
      <c r="Y214" s="24">
        <v>10000</v>
      </c>
      <c r="Z214" s="24">
        <v>20000</v>
      </c>
      <c r="AA214" s="24">
        <v>10000</v>
      </c>
      <c r="AB214" s="24">
        <v>10000</v>
      </c>
      <c r="AC214" s="24">
        <v>10000</v>
      </c>
      <c r="AD214" s="24">
        <v>5917.95</v>
      </c>
      <c r="AG214" s="35">
        <v>95917.95</v>
      </c>
      <c r="AH214" s="24">
        <f t="shared" si="53"/>
        <v>0</v>
      </c>
    </row>
    <row r="215" spans="1:34" s="24" customFormat="1" x14ac:dyDescent="0.2">
      <c r="A215" s="33">
        <f t="shared" si="43"/>
        <v>2000</v>
      </c>
      <c r="B215" s="33">
        <f t="shared" si="44"/>
        <v>2100</v>
      </c>
      <c r="C215" s="34" t="s">
        <v>17</v>
      </c>
      <c r="D215" s="34" t="str">
        <f t="shared" si="45"/>
        <v>2</v>
      </c>
      <c r="E215" s="34">
        <f t="shared" si="46"/>
        <v>5</v>
      </c>
      <c r="F215" s="34" t="str">
        <f t="shared" si="47"/>
        <v>04</v>
      </c>
      <c r="G215" s="34" t="str">
        <f t="shared" si="48"/>
        <v>005</v>
      </c>
      <c r="H215" s="33" t="str">
        <f t="shared" si="49"/>
        <v>E001</v>
      </c>
      <c r="I215" s="34">
        <f t="shared" si="50"/>
        <v>21101</v>
      </c>
      <c r="J215" s="34">
        <f t="shared" si="41"/>
        <v>1</v>
      </c>
      <c r="K215" s="34">
        <f t="shared" si="51"/>
        <v>1</v>
      </c>
      <c r="L215" s="34">
        <f t="shared" si="52"/>
        <v>15</v>
      </c>
      <c r="M215" s="34" t="s">
        <v>22</v>
      </c>
      <c r="N215" s="30">
        <v>3029</v>
      </c>
      <c r="O215" s="30" t="s">
        <v>55</v>
      </c>
      <c r="P215" s="30">
        <v>57</v>
      </c>
      <c r="Q215" s="30">
        <v>0</v>
      </c>
      <c r="R215" s="30">
        <v>21101</v>
      </c>
      <c r="S215" s="24">
        <f t="shared" si="42"/>
        <v>4796.09</v>
      </c>
      <c r="Y215" s="24">
        <v>0</v>
      </c>
      <c r="Z215" s="24">
        <v>0</v>
      </c>
      <c r="AA215" s="24">
        <v>0</v>
      </c>
      <c r="AB215" s="24">
        <v>3500</v>
      </c>
      <c r="AC215" s="24">
        <v>1296.0899999999999</v>
      </c>
      <c r="AG215" s="35">
        <v>4796.09</v>
      </c>
      <c r="AH215" s="24">
        <f t="shared" si="53"/>
        <v>0</v>
      </c>
    </row>
    <row r="216" spans="1:34" s="24" customFormat="1" x14ac:dyDescent="0.2">
      <c r="A216" s="33">
        <f t="shared" si="43"/>
        <v>2000</v>
      </c>
      <c r="B216" s="33">
        <f t="shared" si="44"/>
        <v>2600</v>
      </c>
      <c r="C216" s="34" t="s">
        <v>17</v>
      </c>
      <c r="D216" s="34" t="str">
        <f t="shared" si="45"/>
        <v>2</v>
      </c>
      <c r="E216" s="34">
        <f t="shared" si="46"/>
        <v>5</v>
      </c>
      <c r="F216" s="34" t="str">
        <f t="shared" si="47"/>
        <v>04</v>
      </c>
      <c r="G216" s="34" t="str">
        <f t="shared" si="48"/>
        <v>005</v>
      </c>
      <c r="H216" s="33" t="str">
        <f t="shared" si="49"/>
        <v>E001</v>
      </c>
      <c r="I216" s="34">
        <f t="shared" si="50"/>
        <v>26102</v>
      </c>
      <c r="J216" s="34">
        <f t="shared" si="41"/>
        <v>1</v>
      </c>
      <c r="K216" s="34">
        <f t="shared" si="51"/>
        <v>1</v>
      </c>
      <c r="L216" s="34">
        <f t="shared" si="52"/>
        <v>15</v>
      </c>
      <c r="M216" s="34" t="s">
        <v>22</v>
      </c>
      <c r="N216" s="30">
        <v>3029</v>
      </c>
      <c r="O216" s="30" t="s">
        <v>55</v>
      </c>
      <c r="P216" s="30">
        <v>57</v>
      </c>
      <c r="Q216" s="30">
        <v>0</v>
      </c>
      <c r="R216" s="30">
        <v>26102</v>
      </c>
      <c r="S216" s="24">
        <f t="shared" si="42"/>
        <v>2877.65</v>
      </c>
      <c r="T216" s="24">
        <v>0</v>
      </c>
      <c r="Y216" s="24">
        <v>0</v>
      </c>
      <c r="Z216" s="24">
        <v>0</v>
      </c>
      <c r="AB216" s="24">
        <v>1500</v>
      </c>
      <c r="AC216" s="24">
        <v>1377.65</v>
      </c>
      <c r="AG216" s="35">
        <v>2877.65</v>
      </c>
      <c r="AH216" s="24">
        <f t="shared" si="53"/>
        <v>0</v>
      </c>
    </row>
    <row r="217" spans="1:34" s="24" customFormat="1" x14ac:dyDescent="0.2">
      <c r="A217" s="33">
        <f t="shared" si="43"/>
        <v>2000</v>
      </c>
      <c r="B217" s="33">
        <f t="shared" si="44"/>
        <v>2700</v>
      </c>
      <c r="C217" s="34" t="s">
        <v>17</v>
      </c>
      <c r="D217" s="34" t="str">
        <f t="shared" si="45"/>
        <v>2</v>
      </c>
      <c r="E217" s="34">
        <f t="shared" si="46"/>
        <v>5</v>
      </c>
      <c r="F217" s="34" t="str">
        <f t="shared" si="47"/>
        <v>04</v>
      </c>
      <c r="G217" s="34" t="str">
        <f t="shared" si="48"/>
        <v>005</v>
      </c>
      <c r="H217" s="33" t="str">
        <f t="shared" si="49"/>
        <v>E001</v>
      </c>
      <c r="I217" s="34">
        <f t="shared" si="50"/>
        <v>27101</v>
      </c>
      <c r="J217" s="34">
        <f t="shared" si="41"/>
        <v>1</v>
      </c>
      <c r="K217" s="34">
        <f t="shared" si="51"/>
        <v>1</v>
      </c>
      <c r="L217" s="34">
        <f t="shared" si="52"/>
        <v>15</v>
      </c>
      <c r="M217" s="34" t="s">
        <v>22</v>
      </c>
      <c r="N217" s="30">
        <v>3029</v>
      </c>
      <c r="O217" s="30" t="s">
        <v>55</v>
      </c>
      <c r="P217" s="30">
        <v>57</v>
      </c>
      <c r="Q217" s="30">
        <v>0</v>
      </c>
      <c r="R217" s="30">
        <v>27101</v>
      </c>
      <c r="S217" s="24">
        <f t="shared" si="42"/>
        <v>57553.07</v>
      </c>
      <c r="AA217" s="24">
        <v>0</v>
      </c>
      <c r="AB217" s="24">
        <v>0</v>
      </c>
      <c r="AC217" s="24">
        <v>28777</v>
      </c>
      <c r="AD217" s="24">
        <v>28776.07</v>
      </c>
      <c r="AG217" s="35">
        <v>57553.07</v>
      </c>
      <c r="AH217" s="24">
        <f t="shared" si="53"/>
        <v>0</v>
      </c>
    </row>
    <row r="218" spans="1:34" s="24" customFormat="1" x14ac:dyDescent="0.2">
      <c r="A218" s="33">
        <f t="shared" si="43"/>
        <v>3000</v>
      </c>
      <c r="B218" s="33">
        <f t="shared" si="44"/>
        <v>3300</v>
      </c>
      <c r="C218" s="34" t="s">
        <v>17</v>
      </c>
      <c r="D218" s="34" t="str">
        <f t="shared" si="45"/>
        <v>2</v>
      </c>
      <c r="E218" s="34">
        <f t="shared" si="46"/>
        <v>5</v>
      </c>
      <c r="F218" s="34" t="str">
        <f t="shared" si="47"/>
        <v>04</v>
      </c>
      <c r="G218" s="34" t="str">
        <f t="shared" si="48"/>
        <v>005</v>
      </c>
      <c r="H218" s="33" t="str">
        <f t="shared" si="49"/>
        <v>E001</v>
      </c>
      <c r="I218" s="34">
        <f t="shared" si="50"/>
        <v>33602</v>
      </c>
      <c r="J218" s="34">
        <f t="shared" si="41"/>
        <v>1</v>
      </c>
      <c r="K218" s="34">
        <f t="shared" si="51"/>
        <v>1</v>
      </c>
      <c r="L218" s="34">
        <f t="shared" si="52"/>
        <v>15</v>
      </c>
      <c r="M218" s="34" t="s">
        <v>22</v>
      </c>
      <c r="N218" s="30">
        <v>3029</v>
      </c>
      <c r="O218" s="30" t="s">
        <v>55</v>
      </c>
      <c r="P218" s="30">
        <v>57</v>
      </c>
      <c r="Q218" s="30">
        <v>0</v>
      </c>
      <c r="R218" s="30">
        <v>33602</v>
      </c>
      <c r="S218" s="24">
        <f t="shared" si="42"/>
        <v>217839</v>
      </c>
      <c r="AA218" s="24">
        <v>130000</v>
      </c>
      <c r="AB218" s="24">
        <v>87839</v>
      </c>
      <c r="AG218" s="35">
        <v>217839</v>
      </c>
      <c r="AH218" s="24">
        <f t="shared" si="53"/>
        <v>0</v>
      </c>
    </row>
    <row r="219" spans="1:34" s="24" customFormat="1" x14ac:dyDescent="0.2">
      <c r="A219" s="33">
        <f t="shared" si="43"/>
        <v>3000</v>
      </c>
      <c r="B219" s="33">
        <f t="shared" si="44"/>
        <v>3300</v>
      </c>
      <c r="C219" s="34" t="s">
        <v>17</v>
      </c>
      <c r="D219" s="34" t="str">
        <f t="shared" si="45"/>
        <v>2</v>
      </c>
      <c r="E219" s="34">
        <f t="shared" si="46"/>
        <v>5</v>
      </c>
      <c r="F219" s="34" t="str">
        <f t="shared" si="47"/>
        <v>04</v>
      </c>
      <c r="G219" s="34" t="str">
        <f t="shared" si="48"/>
        <v>005</v>
      </c>
      <c r="H219" s="33" t="str">
        <f t="shared" si="49"/>
        <v>E001</v>
      </c>
      <c r="I219" s="34">
        <f t="shared" si="50"/>
        <v>33603</v>
      </c>
      <c r="J219" s="34">
        <f t="shared" si="41"/>
        <v>1</v>
      </c>
      <c r="K219" s="34">
        <f t="shared" si="51"/>
        <v>1</v>
      </c>
      <c r="L219" s="34">
        <f t="shared" si="52"/>
        <v>15</v>
      </c>
      <c r="M219" s="34" t="s">
        <v>22</v>
      </c>
      <c r="N219" s="30">
        <v>3029</v>
      </c>
      <c r="O219" s="30" t="s">
        <v>55</v>
      </c>
      <c r="P219" s="30">
        <v>57</v>
      </c>
      <c r="Q219" s="30">
        <v>0</v>
      </c>
      <c r="R219" s="30">
        <v>33603</v>
      </c>
      <c r="S219" s="24">
        <f t="shared" si="42"/>
        <v>32613.41</v>
      </c>
      <c r="AA219" s="24">
        <v>696</v>
      </c>
      <c r="AC219" s="24">
        <v>31917.41</v>
      </c>
      <c r="AG219" s="35">
        <v>32613.41</v>
      </c>
      <c r="AH219" s="24">
        <f t="shared" si="53"/>
        <v>0</v>
      </c>
    </row>
    <row r="220" spans="1:34" s="24" customFormat="1" x14ac:dyDescent="0.2">
      <c r="A220" s="33">
        <f t="shared" si="43"/>
        <v>3000</v>
      </c>
      <c r="B220" s="33">
        <f t="shared" si="44"/>
        <v>3500</v>
      </c>
      <c r="C220" s="34" t="s">
        <v>17</v>
      </c>
      <c r="D220" s="34" t="str">
        <f t="shared" si="45"/>
        <v>2</v>
      </c>
      <c r="E220" s="34">
        <f t="shared" si="46"/>
        <v>5</v>
      </c>
      <c r="F220" s="34" t="str">
        <f t="shared" si="47"/>
        <v>04</v>
      </c>
      <c r="G220" s="34" t="str">
        <f t="shared" si="48"/>
        <v>005</v>
      </c>
      <c r="H220" s="33" t="str">
        <f t="shared" si="49"/>
        <v>E001</v>
      </c>
      <c r="I220" s="34">
        <f t="shared" si="50"/>
        <v>35801</v>
      </c>
      <c r="J220" s="34">
        <f t="shared" si="41"/>
        <v>1</v>
      </c>
      <c r="K220" s="34">
        <f t="shared" si="51"/>
        <v>1</v>
      </c>
      <c r="L220" s="34">
        <f t="shared" si="52"/>
        <v>15</v>
      </c>
      <c r="M220" s="34" t="s">
        <v>22</v>
      </c>
      <c r="N220" s="30">
        <v>3029</v>
      </c>
      <c r="O220" s="30" t="s">
        <v>55</v>
      </c>
      <c r="P220" s="30">
        <v>57</v>
      </c>
      <c r="Q220" s="30">
        <v>0</v>
      </c>
      <c r="R220" s="30">
        <v>35801</v>
      </c>
      <c r="S220" s="24">
        <f t="shared" si="42"/>
        <v>23021.23</v>
      </c>
      <c r="AA220" s="24">
        <v>7381.23</v>
      </c>
      <c r="AB220" s="24">
        <v>15640</v>
      </c>
      <c r="AG220" s="35">
        <v>23021.23</v>
      </c>
      <c r="AH220" s="24">
        <f t="shared" si="53"/>
        <v>0</v>
      </c>
    </row>
    <row r="221" spans="1:34" s="24" customFormat="1" x14ac:dyDescent="0.2">
      <c r="A221" s="33">
        <f t="shared" si="43"/>
        <v>3000</v>
      </c>
      <c r="B221" s="33">
        <f t="shared" si="44"/>
        <v>3800</v>
      </c>
      <c r="C221" s="34" t="s">
        <v>17</v>
      </c>
      <c r="D221" s="34" t="str">
        <f t="shared" si="45"/>
        <v>2</v>
      </c>
      <c r="E221" s="34">
        <f t="shared" si="46"/>
        <v>5</v>
      </c>
      <c r="F221" s="34" t="str">
        <f t="shared" si="47"/>
        <v>04</v>
      </c>
      <c r="G221" s="34" t="str">
        <f t="shared" si="48"/>
        <v>005</v>
      </c>
      <c r="H221" s="33" t="str">
        <f t="shared" si="49"/>
        <v>E001</v>
      </c>
      <c r="I221" s="34">
        <f t="shared" si="50"/>
        <v>38201</v>
      </c>
      <c r="J221" s="34">
        <f t="shared" si="41"/>
        <v>1</v>
      </c>
      <c r="K221" s="34">
        <f t="shared" si="51"/>
        <v>1</v>
      </c>
      <c r="L221" s="34">
        <f t="shared" si="52"/>
        <v>15</v>
      </c>
      <c r="M221" s="34" t="s">
        <v>22</v>
      </c>
      <c r="N221" s="30">
        <v>3029</v>
      </c>
      <c r="O221" s="30" t="s">
        <v>55</v>
      </c>
      <c r="P221" s="30">
        <v>57</v>
      </c>
      <c r="Q221" s="30">
        <v>0</v>
      </c>
      <c r="R221" s="30">
        <v>38201</v>
      </c>
      <c r="S221" s="24">
        <f t="shared" si="42"/>
        <v>19184.36</v>
      </c>
      <c r="AB221" s="24">
        <v>4535.91</v>
      </c>
      <c r="AC221" s="24">
        <v>5824.82</v>
      </c>
      <c r="AE221" s="24">
        <v>8823.6299999999992</v>
      </c>
      <c r="AG221" s="35">
        <v>19184.36</v>
      </c>
      <c r="AH221" s="24">
        <f t="shared" si="53"/>
        <v>0</v>
      </c>
    </row>
    <row r="222" spans="1:34" s="24" customFormat="1" x14ac:dyDescent="0.2">
      <c r="A222" s="33">
        <f t="shared" si="43"/>
        <v>3000</v>
      </c>
      <c r="B222" s="33">
        <f t="shared" si="44"/>
        <v>3700</v>
      </c>
      <c r="C222" s="34" t="s">
        <v>17</v>
      </c>
      <c r="D222" s="34" t="str">
        <f t="shared" si="45"/>
        <v>2</v>
      </c>
      <c r="E222" s="34">
        <f t="shared" si="46"/>
        <v>5</v>
      </c>
      <c r="F222" s="34" t="str">
        <f t="shared" si="47"/>
        <v>04</v>
      </c>
      <c r="G222" s="34" t="str">
        <f t="shared" si="48"/>
        <v>005</v>
      </c>
      <c r="H222" s="33" t="str">
        <f t="shared" si="49"/>
        <v>E001</v>
      </c>
      <c r="I222" s="34">
        <f t="shared" si="50"/>
        <v>37106</v>
      </c>
      <c r="J222" s="34">
        <f t="shared" si="41"/>
        <v>1</v>
      </c>
      <c r="K222" s="34">
        <f t="shared" si="51"/>
        <v>1</v>
      </c>
      <c r="L222" s="34">
        <f t="shared" si="52"/>
        <v>15</v>
      </c>
      <c r="M222" s="34" t="s">
        <v>22</v>
      </c>
      <c r="N222" s="30">
        <v>3030</v>
      </c>
      <c r="O222" s="30" t="s">
        <v>55</v>
      </c>
      <c r="P222" s="30">
        <v>57</v>
      </c>
      <c r="Q222" s="30">
        <v>0</v>
      </c>
      <c r="R222" s="30">
        <v>37106</v>
      </c>
      <c r="S222" s="24">
        <f t="shared" si="42"/>
        <v>932359.81</v>
      </c>
      <c r="T222" s="24">
        <v>0</v>
      </c>
      <c r="U222" s="24">
        <v>90000</v>
      </c>
      <c r="V222" s="24">
        <v>90000</v>
      </c>
      <c r="W222" s="24">
        <v>89440.66</v>
      </c>
      <c r="X222" s="24">
        <v>50633.66</v>
      </c>
      <c r="Y222" s="24">
        <v>62812.99</v>
      </c>
      <c r="Z222" s="24">
        <v>195270.03</v>
      </c>
      <c r="AA222" s="24">
        <v>11565.92</v>
      </c>
      <c r="AB222" s="24">
        <v>72749.02</v>
      </c>
      <c r="AC222" s="24">
        <v>45528.08</v>
      </c>
      <c r="AD222" s="24">
        <v>136108</v>
      </c>
      <c r="AE222" s="24">
        <v>88251.45</v>
      </c>
      <c r="AG222" s="35">
        <v>932359.81</v>
      </c>
      <c r="AH222" s="24">
        <f t="shared" si="53"/>
        <v>0</v>
      </c>
    </row>
    <row r="223" spans="1:34" s="24" customFormat="1" x14ac:dyDescent="0.2">
      <c r="A223" s="33">
        <f t="shared" si="43"/>
        <v>2000</v>
      </c>
      <c r="B223" s="33">
        <f t="shared" si="44"/>
        <v>2100</v>
      </c>
      <c r="C223" s="34" t="s">
        <v>17</v>
      </c>
      <c r="D223" s="34" t="str">
        <f t="shared" si="45"/>
        <v>2</v>
      </c>
      <c r="E223" s="34">
        <f t="shared" si="46"/>
        <v>5</v>
      </c>
      <c r="F223" s="34" t="str">
        <f t="shared" si="47"/>
        <v>04</v>
      </c>
      <c r="G223" s="34" t="str">
        <f t="shared" si="48"/>
        <v>005</v>
      </c>
      <c r="H223" s="33" t="str">
        <f t="shared" si="49"/>
        <v>E001</v>
      </c>
      <c r="I223" s="34">
        <f t="shared" si="50"/>
        <v>21101</v>
      </c>
      <c r="J223" s="34">
        <f t="shared" si="41"/>
        <v>1</v>
      </c>
      <c r="K223" s="34">
        <f t="shared" si="51"/>
        <v>1</v>
      </c>
      <c r="L223" s="34">
        <f t="shared" si="52"/>
        <v>15</v>
      </c>
      <c r="M223" s="34" t="s">
        <v>22</v>
      </c>
      <c r="N223" s="30">
        <v>3031</v>
      </c>
      <c r="O223" s="30" t="s">
        <v>55</v>
      </c>
      <c r="P223" s="30">
        <v>57</v>
      </c>
      <c r="Q223" s="30">
        <v>0</v>
      </c>
      <c r="R223" s="30">
        <v>21101</v>
      </c>
      <c r="S223" s="24">
        <f t="shared" si="42"/>
        <v>33174.550000000003</v>
      </c>
      <c r="W223" s="24">
        <v>33174.550000000003</v>
      </c>
      <c r="Y223" s="24">
        <v>0</v>
      </c>
      <c r="Z223" s="24">
        <v>0</v>
      </c>
      <c r="AA223" s="24">
        <v>0</v>
      </c>
      <c r="AG223" s="35">
        <v>33174.550000000003</v>
      </c>
      <c r="AH223" s="24">
        <f t="shared" si="53"/>
        <v>0</v>
      </c>
    </row>
    <row r="224" spans="1:34" s="24" customFormat="1" x14ac:dyDescent="0.2">
      <c r="A224" s="33">
        <f t="shared" si="43"/>
        <v>2000</v>
      </c>
      <c r="B224" s="33">
        <f t="shared" si="44"/>
        <v>2100</v>
      </c>
      <c r="C224" s="34" t="s">
        <v>17</v>
      </c>
      <c r="D224" s="34" t="str">
        <f t="shared" si="45"/>
        <v>2</v>
      </c>
      <c r="E224" s="34">
        <f t="shared" si="46"/>
        <v>5</v>
      </c>
      <c r="F224" s="34" t="str">
        <f t="shared" si="47"/>
        <v>04</v>
      </c>
      <c r="G224" s="34" t="str">
        <f t="shared" si="48"/>
        <v>005</v>
      </c>
      <c r="H224" s="33" t="str">
        <f t="shared" si="49"/>
        <v>E001</v>
      </c>
      <c r="I224" s="34">
        <f t="shared" si="50"/>
        <v>21401</v>
      </c>
      <c r="J224" s="34">
        <f t="shared" si="41"/>
        <v>1</v>
      </c>
      <c r="K224" s="34">
        <f t="shared" si="51"/>
        <v>1</v>
      </c>
      <c r="L224" s="34">
        <f t="shared" si="52"/>
        <v>15</v>
      </c>
      <c r="M224" s="34" t="s">
        <v>22</v>
      </c>
      <c r="N224" s="30">
        <v>3031</v>
      </c>
      <c r="O224" s="30" t="s">
        <v>55</v>
      </c>
      <c r="P224" s="30">
        <v>57</v>
      </c>
      <c r="Q224" s="30">
        <v>0</v>
      </c>
      <c r="R224" s="30">
        <v>21401</v>
      </c>
      <c r="S224" s="24">
        <f t="shared" si="42"/>
        <v>11510.61</v>
      </c>
      <c r="T224" s="24">
        <v>0</v>
      </c>
      <c r="W224" s="24">
        <v>11510.61</v>
      </c>
      <c r="Z224" s="24">
        <v>0</v>
      </c>
      <c r="AG224" s="35">
        <v>11510.61</v>
      </c>
      <c r="AH224" s="24">
        <f t="shared" si="53"/>
        <v>0</v>
      </c>
    </row>
    <row r="225" spans="1:34" s="24" customFormat="1" x14ac:dyDescent="0.2">
      <c r="A225" s="33">
        <f t="shared" si="43"/>
        <v>2000</v>
      </c>
      <c r="B225" s="33">
        <f t="shared" si="44"/>
        <v>2100</v>
      </c>
      <c r="C225" s="34" t="s">
        <v>17</v>
      </c>
      <c r="D225" s="34" t="str">
        <f t="shared" si="45"/>
        <v>2</v>
      </c>
      <c r="E225" s="34">
        <f t="shared" si="46"/>
        <v>5</v>
      </c>
      <c r="F225" s="34" t="str">
        <f t="shared" si="47"/>
        <v>04</v>
      </c>
      <c r="G225" s="34" t="str">
        <f t="shared" si="48"/>
        <v>005</v>
      </c>
      <c r="H225" s="33" t="str">
        <f t="shared" si="49"/>
        <v>E001</v>
      </c>
      <c r="I225" s="34">
        <f t="shared" si="50"/>
        <v>21601</v>
      </c>
      <c r="J225" s="34">
        <f t="shared" si="41"/>
        <v>1</v>
      </c>
      <c r="K225" s="34">
        <f t="shared" si="51"/>
        <v>1</v>
      </c>
      <c r="L225" s="34">
        <f t="shared" si="52"/>
        <v>15</v>
      </c>
      <c r="M225" s="34" t="s">
        <v>22</v>
      </c>
      <c r="N225" s="30">
        <v>3031</v>
      </c>
      <c r="O225" s="30" t="s">
        <v>55</v>
      </c>
      <c r="P225" s="30">
        <v>57</v>
      </c>
      <c r="Q225" s="30">
        <v>0</v>
      </c>
      <c r="R225" s="30">
        <v>21601</v>
      </c>
      <c r="S225" s="24">
        <f t="shared" si="42"/>
        <v>15596.88</v>
      </c>
      <c r="Y225" s="24">
        <v>7798.44</v>
      </c>
      <c r="AA225" s="24">
        <v>7798.44</v>
      </c>
      <c r="AG225" s="35">
        <v>15596.88</v>
      </c>
      <c r="AH225" s="24">
        <f t="shared" si="53"/>
        <v>0</v>
      </c>
    </row>
    <row r="226" spans="1:34" s="24" customFormat="1" x14ac:dyDescent="0.2">
      <c r="A226" s="33">
        <f t="shared" si="43"/>
        <v>3000</v>
      </c>
      <c r="B226" s="33">
        <f t="shared" si="44"/>
        <v>3300</v>
      </c>
      <c r="C226" s="34" t="s">
        <v>17</v>
      </c>
      <c r="D226" s="34" t="str">
        <f t="shared" si="45"/>
        <v>2</v>
      </c>
      <c r="E226" s="34">
        <f t="shared" si="46"/>
        <v>5</v>
      </c>
      <c r="F226" s="34" t="str">
        <f t="shared" si="47"/>
        <v>04</v>
      </c>
      <c r="G226" s="34" t="str">
        <f t="shared" si="48"/>
        <v>005</v>
      </c>
      <c r="H226" s="33" t="str">
        <f t="shared" si="49"/>
        <v>E001</v>
      </c>
      <c r="I226" s="34">
        <f t="shared" si="50"/>
        <v>33301</v>
      </c>
      <c r="J226" s="34">
        <f t="shared" si="41"/>
        <v>1</v>
      </c>
      <c r="K226" s="34">
        <f t="shared" si="51"/>
        <v>1</v>
      </c>
      <c r="L226" s="34">
        <f t="shared" si="52"/>
        <v>15</v>
      </c>
      <c r="M226" s="34" t="s">
        <v>22</v>
      </c>
      <c r="N226" s="30">
        <v>3031</v>
      </c>
      <c r="O226" s="30" t="s">
        <v>55</v>
      </c>
      <c r="P226" s="30">
        <v>57</v>
      </c>
      <c r="Q226" s="30">
        <v>0</v>
      </c>
      <c r="R226" s="30">
        <v>33301</v>
      </c>
      <c r="S226" s="24">
        <f t="shared" si="42"/>
        <v>215824.03</v>
      </c>
      <c r="X226" s="24">
        <v>107912.01</v>
      </c>
      <c r="AA226" s="24">
        <v>21582</v>
      </c>
      <c r="AD226" s="24">
        <v>86330.02</v>
      </c>
      <c r="AG226" s="35">
        <v>215824.03</v>
      </c>
      <c r="AH226" s="24">
        <f t="shared" si="53"/>
        <v>0</v>
      </c>
    </row>
    <row r="227" spans="1:34" s="24" customFormat="1" x14ac:dyDescent="0.2">
      <c r="A227" s="33">
        <f t="shared" si="43"/>
        <v>3000</v>
      </c>
      <c r="B227" s="33">
        <f t="shared" si="44"/>
        <v>3300</v>
      </c>
      <c r="C227" s="34" t="s">
        <v>17</v>
      </c>
      <c r="D227" s="34" t="str">
        <f t="shared" si="45"/>
        <v>2</v>
      </c>
      <c r="E227" s="34">
        <f t="shared" si="46"/>
        <v>5</v>
      </c>
      <c r="F227" s="34" t="str">
        <f t="shared" si="47"/>
        <v>04</v>
      </c>
      <c r="G227" s="34" t="str">
        <f t="shared" si="48"/>
        <v>005</v>
      </c>
      <c r="H227" s="33" t="str">
        <f t="shared" si="49"/>
        <v>E001</v>
      </c>
      <c r="I227" s="34">
        <f t="shared" si="50"/>
        <v>33602</v>
      </c>
      <c r="J227" s="34">
        <f t="shared" si="41"/>
        <v>1</v>
      </c>
      <c r="K227" s="34">
        <f t="shared" si="51"/>
        <v>1</v>
      </c>
      <c r="L227" s="34">
        <f t="shared" si="52"/>
        <v>15</v>
      </c>
      <c r="M227" s="34" t="s">
        <v>22</v>
      </c>
      <c r="N227" s="30">
        <v>3031</v>
      </c>
      <c r="O227" s="30" t="s">
        <v>55</v>
      </c>
      <c r="P227" s="30">
        <v>57</v>
      </c>
      <c r="Q227" s="30">
        <v>0</v>
      </c>
      <c r="R227" s="30">
        <v>33602</v>
      </c>
      <c r="S227" s="24">
        <f t="shared" si="42"/>
        <v>235199.16999999998</v>
      </c>
      <c r="V227" s="24">
        <v>58799.79</v>
      </c>
      <c r="X227" s="24">
        <v>58799.79</v>
      </c>
      <c r="Z227" s="24">
        <v>58799.79</v>
      </c>
      <c r="AB227" s="24">
        <v>58799.8</v>
      </c>
      <c r="AG227" s="35">
        <v>235199.16999999998</v>
      </c>
      <c r="AH227" s="24">
        <f t="shared" si="53"/>
        <v>0</v>
      </c>
    </row>
    <row r="228" spans="1:34" s="24" customFormat="1" x14ac:dyDescent="0.2">
      <c r="A228" s="33">
        <f t="shared" si="43"/>
        <v>3000</v>
      </c>
      <c r="B228" s="33">
        <f t="shared" si="44"/>
        <v>3300</v>
      </c>
      <c r="C228" s="34" t="s">
        <v>17</v>
      </c>
      <c r="D228" s="34" t="str">
        <f t="shared" si="45"/>
        <v>2</v>
      </c>
      <c r="E228" s="34">
        <f t="shared" si="46"/>
        <v>5</v>
      </c>
      <c r="F228" s="34" t="str">
        <f t="shared" si="47"/>
        <v>04</v>
      </c>
      <c r="G228" s="34" t="str">
        <f t="shared" si="48"/>
        <v>005</v>
      </c>
      <c r="H228" s="33" t="str">
        <f t="shared" si="49"/>
        <v>E001</v>
      </c>
      <c r="I228" s="34">
        <f t="shared" si="50"/>
        <v>33903</v>
      </c>
      <c r="J228" s="34">
        <f t="shared" si="41"/>
        <v>1</v>
      </c>
      <c r="K228" s="34">
        <f t="shared" si="51"/>
        <v>1</v>
      </c>
      <c r="L228" s="34">
        <f t="shared" si="52"/>
        <v>15</v>
      </c>
      <c r="M228" s="34" t="s">
        <v>22</v>
      </c>
      <c r="N228" s="30">
        <v>3031</v>
      </c>
      <c r="O228" s="30" t="s">
        <v>55</v>
      </c>
      <c r="P228" s="30">
        <v>57</v>
      </c>
      <c r="Q228" s="30">
        <v>0</v>
      </c>
      <c r="R228" s="30">
        <v>33903</v>
      </c>
      <c r="S228" s="24">
        <f t="shared" si="42"/>
        <v>175582.69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C228" s="24">
        <v>58527.57</v>
      </c>
      <c r="AD228" s="24">
        <v>58527.56</v>
      </c>
      <c r="AE228" s="24">
        <v>58527.56</v>
      </c>
      <c r="AG228" s="35">
        <v>175582.69</v>
      </c>
      <c r="AH228" s="24">
        <f t="shared" si="53"/>
        <v>0</v>
      </c>
    </row>
    <row r="229" spans="1:34" s="24" customFormat="1" x14ac:dyDescent="0.2">
      <c r="A229" s="33">
        <f t="shared" si="43"/>
        <v>3000</v>
      </c>
      <c r="B229" s="33">
        <f t="shared" si="44"/>
        <v>3100</v>
      </c>
      <c r="C229" s="34" t="s">
        <v>17</v>
      </c>
      <c r="D229" s="34" t="str">
        <f t="shared" si="45"/>
        <v>2</v>
      </c>
      <c r="E229" s="34">
        <f t="shared" si="46"/>
        <v>5</v>
      </c>
      <c r="F229" s="34" t="str">
        <f t="shared" si="47"/>
        <v>04</v>
      </c>
      <c r="G229" s="34" t="str">
        <f t="shared" si="48"/>
        <v>005</v>
      </c>
      <c r="H229" s="33" t="str">
        <f t="shared" si="49"/>
        <v>E001</v>
      </c>
      <c r="I229" s="34">
        <f t="shared" si="50"/>
        <v>31701</v>
      </c>
      <c r="J229" s="34">
        <f t="shared" si="41"/>
        <v>1</v>
      </c>
      <c r="K229" s="34">
        <f t="shared" si="51"/>
        <v>1</v>
      </c>
      <c r="L229" s="34">
        <f t="shared" si="52"/>
        <v>15</v>
      </c>
      <c r="M229" s="34" t="s">
        <v>22</v>
      </c>
      <c r="N229" s="30">
        <v>3031</v>
      </c>
      <c r="O229" s="30" t="s">
        <v>55</v>
      </c>
      <c r="P229" s="30">
        <v>57</v>
      </c>
      <c r="Q229" s="30">
        <v>8</v>
      </c>
      <c r="R229" s="30">
        <v>31701</v>
      </c>
      <c r="S229" s="24">
        <f t="shared" si="42"/>
        <v>191843.58000000002</v>
      </c>
      <c r="X229" s="24">
        <v>30000</v>
      </c>
      <c r="AA229" s="24">
        <v>73393.2</v>
      </c>
      <c r="AC229" s="24">
        <v>30000</v>
      </c>
      <c r="AD229" s="24">
        <v>30000</v>
      </c>
      <c r="AE229" s="24">
        <v>28450.38</v>
      </c>
      <c r="AG229" s="35">
        <v>191843.58</v>
      </c>
      <c r="AH229" s="24">
        <f t="shared" si="53"/>
        <v>0</v>
      </c>
    </row>
    <row r="230" spans="1:34" s="24" customFormat="1" x14ac:dyDescent="0.2">
      <c r="A230" s="33">
        <f t="shared" si="43"/>
        <v>3000</v>
      </c>
      <c r="B230" s="33">
        <f t="shared" si="44"/>
        <v>3300</v>
      </c>
      <c r="C230" s="34" t="s">
        <v>17</v>
      </c>
      <c r="D230" s="34" t="str">
        <f t="shared" si="45"/>
        <v>2</v>
      </c>
      <c r="E230" s="34">
        <f t="shared" si="46"/>
        <v>5</v>
      </c>
      <c r="F230" s="34" t="str">
        <f t="shared" si="47"/>
        <v>04</v>
      </c>
      <c r="G230" s="34" t="str">
        <f t="shared" si="48"/>
        <v>005</v>
      </c>
      <c r="H230" s="33" t="str">
        <f t="shared" si="49"/>
        <v>E001</v>
      </c>
      <c r="I230" s="34">
        <f t="shared" si="50"/>
        <v>33903</v>
      </c>
      <c r="J230" s="34">
        <f t="shared" si="41"/>
        <v>1</v>
      </c>
      <c r="K230" s="34">
        <f t="shared" si="51"/>
        <v>1</v>
      </c>
      <c r="L230" s="34">
        <f t="shared" si="52"/>
        <v>15</v>
      </c>
      <c r="M230" s="34" t="s">
        <v>22</v>
      </c>
      <c r="N230" s="30">
        <v>3202</v>
      </c>
      <c r="O230" s="30" t="s">
        <v>55</v>
      </c>
      <c r="P230" s="30">
        <v>57</v>
      </c>
      <c r="Q230" s="30">
        <v>0</v>
      </c>
      <c r="R230" s="30">
        <v>33903</v>
      </c>
      <c r="S230" s="24">
        <f t="shared" si="42"/>
        <v>971935.21000000008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323978.40999999997</v>
      </c>
      <c r="AD230" s="24">
        <v>323978.40000000002</v>
      </c>
      <c r="AE230" s="24">
        <v>323978.40000000002</v>
      </c>
      <c r="AG230" s="35">
        <v>971935.21</v>
      </c>
      <c r="AH230" s="24">
        <f t="shared" si="53"/>
        <v>0</v>
      </c>
    </row>
    <row r="231" spans="1:34" s="24" customFormat="1" x14ac:dyDescent="0.2">
      <c r="A231" s="33">
        <f t="shared" si="43"/>
        <v>3000</v>
      </c>
      <c r="B231" s="33">
        <f t="shared" si="44"/>
        <v>3700</v>
      </c>
      <c r="C231" s="34" t="s">
        <v>17</v>
      </c>
      <c r="D231" s="34" t="str">
        <f t="shared" si="45"/>
        <v>2</v>
      </c>
      <c r="E231" s="34">
        <f t="shared" si="46"/>
        <v>5</v>
      </c>
      <c r="F231" s="34" t="str">
        <f t="shared" si="47"/>
        <v>04</v>
      </c>
      <c r="G231" s="34" t="str">
        <f t="shared" si="48"/>
        <v>005</v>
      </c>
      <c r="H231" s="33" t="str">
        <f t="shared" si="49"/>
        <v>E001</v>
      </c>
      <c r="I231" s="34">
        <f t="shared" si="50"/>
        <v>37206</v>
      </c>
      <c r="J231" s="34">
        <f t="shared" si="41"/>
        <v>1</v>
      </c>
      <c r="K231" s="34">
        <f t="shared" si="51"/>
        <v>1</v>
      </c>
      <c r="L231" s="34">
        <f t="shared" si="52"/>
        <v>15</v>
      </c>
      <c r="M231" s="34" t="s">
        <v>22</v>
      </c>
      <c r="N231" s="30">
        <v>3202</v>
      </c>
      <c r="O231" s="30" t="s">
        <v>55</v>
      </c>
      <c r="P231" s="30">
        <v>57</v>
      </c>
      <c r="Q231" s="30">
        <v>0</v>
      </c>
      <c r="R231" s="30">
        <v>37206</v>
      </c>
      <c r="S231" s="24">
        <f t="shared" si="42"/>
        <v>143636.06</v>
      </c>
      <c r="T231" s="24">
        <v>13253</v>
      </c>
      <c r="U231" s="24">
        <v>12087.55</v>
      </c>
      <c r="V231" s="24">
        <v>12087.55</v>
      </c>
      <c r="W231" s="24">
        <v>11964.55</v>
      </c>
      <c r="X231" s="24">
        <v>12087.55</v>
      </c>
      <c r="Y231" s="24">
        <v>8788.5499999999993</v>
      </c>
      <c r="Z231" s="24">
        <v>18904.55</v>
      </c>
      <c r="AA231" s="24">
        <v>3253</v>
      </c>
      <c r="AB231" s="24">
        <v>12209.24</v>
      </c>
      <c r="AC231" s="24">
        <v>15000</v>
      </c>
      <c r="AD231" s="24">
        <v>10748.01</v>
      </c>
      <c r="AE231" s="24">
        <v>13252.51</v>
      </c>
      <c r="AG231" s="35">
        <v>143636.06</v>
      </c>
      <c r="AH231" s="24">
        <f t="shared" si="53"/>
        <v>0</v>
      </c>
    </row>
    <row r="232" spans="1:34" s="24" customFormat="1" x14ac:dyDescent="0.2">
      <c r="A232" s="33">
        <f t="shared" si="43"/>
        <v>2000</v>
      </c>
      <c r="B232" s="33">
        <f t="shared" si="44"/>
        <v>2100</v>
      </c>
      <c r="C232" s="34" t="s">
        <v>17</v>
      </c>
      <c r="D232" s="34" t="str">
        <f t="shared" si="45"/>
        <v>2</v>
      </c>
      <c r="E232" s="34">
        <f t="shared" si="46"/>
        <v>5</v>
      </c>
      <c r="F232" s="34" t="str">
        <f t="shared" si="47"/>
        <v>04</v>
      </c>
      <c r="G232" s="34" t="str">
        <f t="shared" si="48"/>
        <v>005</v>
      </c>
      <c r="H232" s="33" t="str">
        <f t="shared" si="49"/>
        <v>E001</v>
      </c>
      <c r="I232" s="34">
        <f t="shared" si="50"/>
        <v>21101</v>
      </c>
      <c r="J232" s="34">
        <f t="shared" si="41"/>
        <v>1</v>
      </c>
      <c r="K232" s="34">
        <f t="shared" si="51"/>
        <v>1</v>
      </c>
      <c r="L232" s="34">
        <f t="shared" si="52"/>
        <v>15</v>
      </c>
      <c r="M232" s="34" t="s">
        <v>22</v>
      </c>
      <c r="N232" s="30">
        <v>3205</v>
      </c>
      <c r="O232" s="30" t="s">
        <v>55</v>
      </c>
      <c r="P232" s="30">
        <v>57</v>
      </c>
      <c r="Q232" s="30">
        <v>0</v>
      </c>
      <c r="R232" s="30">
        <v>21101</v>
      </c>
      <c r="S232" s="24">
        <f t="shared" si="42"/>
        <v>11510.61</v>
      </c>
      <c r="V232" s="24">
        <v>4000</v>
      </c>
      <c r="Y232" s="24">
        <v>0</v>
      </c>
      <c r="Z232" s="24">
        <v>0</v>
      </c>
      <c r="AA232" s="24">
        <v>4000</v>
      </c>
      <c r="AB232" s="24">
        <v>3510.61</v>
      </c>
      <c r="AG232" s="35">
        <v>11510.61</v>
      </c>
      <c r="AH232" s="24">
        <f t="shared" si="53"/>
        <v>0</v>
      </c>
    </row>
    <row r="233" spans="1:34" s="24" customFormat="1" x14ac:dyDescent="0.2">
      <c r="A233" s="33">
        <f t="shared" si="43"/>
        <v>2000</v>
      </c>
      <c r="B233" s="33">
        <f t="shared" si="44"/>
        <v>2100</v>
      </c>
      <c r="C233" s="34" t="s">
        <v>17</v>
      </c>
      <c r="D233" s="34" t="str">
        <f t="shared" si="45"/>
        <v>2</v>
      </c>
      <c r="E233" s="34">
        <f t="shared" si="46"/>
        <v>5</v>
      </c>
      <c r="F233" s="34" t="str">
        <f t="shared" si="47"/>
        <v>04</v>
      </c>
      <c r="G233" s="34" t="str">
        <f t="shared" si="48"/>
        <v>005</v>
      </c>
      <c r="H233" s="33" t="str">
        <f t="shared" si="49"/>
        <v>E001</v>
      </c>
      <c r="I233" s="34">
        <f t="shared" si="50"/>
        <v>21401</v>
      </c>
      <c r="J233" s="34">
        <f t="shared" si="41"/>
        <v>1</v>
      </c>
      <c r="K233" s="34">
        <f t="shared" si="51"/>
        <v>1</v>
      </c>
      <c r="L233" s="34">
        <f t="shared" si="52"/>
        <v>15</v>
      </c>
      <c r="M233" s="34" t="s">
        <v>22</v>
      </c>
      <c r="N233" s="30">
        <v>3205</v>
      </c>
      <c r="O233" s="30" t="s">
        <v>55</v>
      </c>
      <c r="P233" s="30">
        <v>57</v>
      </c>
      <c r="Q233" s="30">
        <v>0</v>
      </c>
      <c r="R233" s="30">
        <v>21401</v>
      </c>
      <c r="S233" s="24">
        <f t="shared" si="42"/>
        <v>9592.18</v>
      </c>
      <c r="T233" s="24">
        <v>0</v>
      </c>
      <c r="U233" s="24">
        <v>5000</v>
      </c>
      <c r="V233" s="24">
        <v>0</v>
      </c>
      <c r="X233" s="24">
        <v>4592.18</v>
      </c>
      <c r="Y233" s="24">
        <v>0</v>
      </c>
      <c r="Z233" s="24">
        <v>0</v>
      </c>
      <c r="AG233" s="35">
        <v>9592.18</v>
      </c>
      <c r="AH233" s="24">
        <f t="shared" si="53"/>
        <v>0</v>
      </c>
    </row>
    <row r="234" spans="1:34" s="24" customFormat="1" x14ac:dyDescent="0.2">
      <c r="A234" s="33">
        <f t="shared" si="43"/>
        <v>2000</v>
      </c>
      <c r="B234" s="33">
        <f t="shared" si="44"/>
        <v>2100</v>
      </c>
      <c r="C234" s="34" t="s">
        <v>17</v>
      </c>
      <c r="D234" s="34" t="str">
        <f t="shared" si="45"/>
        <v>2</v>
      </c>
      <c r="E234" s="34">
        <f t="shared" si="46"/>
        <v>5</v>
      </c>
      <c r="F234" s="34" t="str">
        <f t="shared" si="47"/>
        <v>04</v>
      </c>
      <c r="G234" s="34" t="str">
        <f t="shared" si="48"/>
        <v>005</v>
      </c>
      <c r="H234" s="33" t="str">
        <f t="shared" si="49"/>
        <v>E001</v>
      </c>
      <c r="I234" s="34">
        <f t="shared" si="50"/>
        <v>21502</v>
      </c>
      <c r="J234" s="34">
        <f t="shared" si="41"/>
        <v>1</v>
      </c>
      <c r="K234" s="34">
        <f t="shared" si="51"/>
        <v>1</v>
      </c>
      <c r="L234" s="34">
        <f t="shared" si="52"/>
        <v>15</v>
      </c>
      <c r="M234" s="34" t="s">
        <v>22</v>
      </c>
      <c r="N234" s="30">
        <v>3205</v>
      </c>
      <c r="O234" s="30" t="s">
        <v>55</v>
      </c>
      <c r="P234" s="30">
        <v>57</v>
      </c>
      <c r="Q234" s="30">
        <v>0</v>
      </c>
      <c r="R234" s="30">
        <v>21502</v>
      </c>
      <c r="S234" s="24">
        <f t="shared" si="42"/>
        <v>15827093.030000001</v>
      </c>
      <c r="T234" s="24">
        <v>16890</v>
      </c>
      <c r="U234" s="24">
        <v>7351</v>
      </c>
      <c r="V234" s="24">
        <v>22135</v>
      </c>
      <c r="W234" s="24">
        <v>19814</v>
      </c>
      <c r="X234" s="24">
        <v>0</v>
      </c>
      <c r="AA234" s="24">
        <v>8065731.96</v>
      </c>
      <c r="AB234" s="24">
        <v>7668403</v>
      </c>
      <c r="AC234" s="24">
        <v>7331</v>
      </c>
      <c r="AD234" s="24">
        <v>11923</v>
      </c>
      <c r="AE234" s="24">
        <v>7514.07</v>
      </c>
      <c r="AG234" s="35">
        <v>15827093.029999999</v>
      </c>
      <c r="AH234" s="24">
        <f t="shared" si="53"/>
        <v>0</v>
      </c>
    </row>
    <row r="235" spans="1:34" s="24" customFormat="1" x14ac:dyDescent="0.2">
      <c r="A235" s="33">
        <f t="shared" si="43"/>
        <v>2000</v>
      </c>
      <c r="B235" s="33">
        <f t="shared" si="44"/>
        <v>2200</v>
      </c>
      <c r="C235" s="34" t="s">
        <v>17</v>
      </c>
      <c r="D235" s="34" t="str">
        <f t="shared" si="45"/>
        <v>2</v>
      </c>
      <c r="E235" s="34">
        <f t="shared" si="46"/>
        <v>5</v>
      </c>
      <c r="F235" s="34" t="str">
        <f t="shared" si="47"/>
        <v>04</v>
      </c>
      <c r="G235" s="34" t="str">
        <f t="shared" si="48"/>
        <v>005</v>
      </c>
      <c r="H235" s="33" t="str">
        <f t="shared" si="49"/>
        <v>E001</v>
      </c>
      <c r="I235" s="34">
        <f t="shared" si="50"/>
        <v>22104</v>
      </c>
      <c r="J235" s="34">
        <f t="shared" si="41"/>
        <v>1</v>
      </c>
      <c r="K235" s="34">
        <f t="shared" si="51"/>
        <v>1</v>
      </c>
      <c r="L235" s="34">
        <f t="shared" si="52"/>
        <v>15</v>
      </c>
      <c r="M235" s="34" t="s">
        <v>22</v>
      </c>
      <c r="N235" s="30">
        <v>3205</v>
      </c>
      <c r="O235" s="30" t="s">
        <v>55</v>
      </c>
      <c r="P235" s="30">
        <v>57</v>
      </c>
      <c r="Q235" s="30">
        <v>0</v>
      </c>
      <c r="R235" s="30">
        <v>22104</v>
      </c>
      <c r="S235" s="24">
        <f t="shared" si="42"/>
        <v>9592.18</v>
      </c>
      <c r="U235" s="24">
        <v>3000</v>
      </c>
      <c r="W235" s="24">
        <v>3000</v>
      </c>
      <c r="AA235" s="24">
        <v>3592.18</v>
      </c>
      <c r="AG235" s="35">
        <v>9592.18</v>
      </c>
      <c r="AH235" s="24">
        <f t="shared" si="53"/>
        <v>0</v>
      </c>
    </row>
    <row r="236" spans="1:34" s="24" customFormat="1" x14ac:dyDescent="0.2">
      <c r="A236" s="33">
        <f t="shared" si="43"/>
        <v>2000</v>
      </c>
      <c r="B236" s="33">
        <f t="shared" si="44"/>
        <v>2400</v>
      </c>
      <c r="C236" s="34" t="s">
        <v>17</v>
      </c>
      <c r="D236" s="34" t="str">
        <f t="shared" si="45"/>
        <v>2</v>
      </c>
      <c r="E236" s="34">
        <f t="shared" si="46"/>
        <v>5</v>
      </c>
      <c r="F236" s="34" t="str">
        <f t="shared" si="47"/>
        <v>04</v>
      </c>
      <c r="G236" s="34" t="str">
        <f t="shared" si="48"/>
        <v>005</v>
      </c>
      <c r="H236" s="33" t="str">
        <f t="shared" si="49"/>
        <v>E001</v>
      </c>
      <c r="I236" s="34">
        <f t="shared" si="50"/>
        <v>24401</v>
      </c>
      <c r="J236" s="34">
        <f t="shared" si="41"/>
        <v>1</v>
      </c>
      <c r="K236" s="34">
        <f t="shared" si="51"/>
        <v>1</v>
      </c>
      <c r="L236" s="34">
        <f t="shared" si="52"/>
        <v>15</v>
      </c>
      <c r="M236" s="34" t="s">
        <v>22</v>
      </c>
      <c r="N236" s="30">
        <v>3205</v>
      </c>
      <c r="O236" s="30" t="s">
        <v>55</v>
      </c>
      <c r="P236" s="30">
        <v>57</v>
      </c>
      <c r="Q236" s="30">
        <v>0</v>
      </c>
      <c r="R236" s="30">
        <v>24401</v>
      </c>
      <c r="S236" s="24">
        <f t="shared" si="42"/>
        <v>2877.65</v>
      </c>
      <c r="U236" s="24">
        <v>1000</v>
      </c>
      <c r="X236" s="24">
        <v>1000</v>
      </c>
      <c r="Z236" s="24">
        <v>877.65</v>
      </c>
      <c r="AG236" s="35">
        <v>2877.65</v>
      </c>
      <c r="AH236" s="24">
        <f t="shared" si="53"/>
        <v>0</v>
      </c>
    </row>
    <row r="237" spans="1:34" s="24" customFormat="1" x14ac:dyDescent="0.2">
      <c r="A237" s="33">
        <f t="shared" si="43"/>
        <v>2000</v>
      </c>
      <c r="B237" s="33">
        <f t="shared" si="44"/>
        <v>2400</v>
      </c>
      <c r="C237" s="34" t="s">
        <v>17</v>
      </c>
      <c r="D237" s="34" t="str">
        <f t="shared" si="45"/>
        <v>2</v>
      </c>
      <c r="E237" s="34">
        <f t="shared" si="46"/>
        <v>5</v>
      </c>
      <c r="F237" s="34" t="str">
        <f t="shared" si="47"/>
        <v>04</v>
      </c>
      <c r="G237" s="34" t="str">
        <f t="shared" si="48"/>
        <v>005</v>
      </c>
      <c r="H237" s="33" t="str">
        <f t="shared" si="49"/>
        <v>E001</v>
      </c>
      <c r="I237" s="34">
        <f t="shared" si="50"/>
        <v>24601</v>
      </c>
      <c r="J237" s="34">
        <f t="shared" si="41"/>
        <v>1</v>
      </c>
      <c r="K237" s="34">
        <f t="shared" si="51"/>
        <v>1</v>
      </c>
      <c r="L237" s="34">
        <f t="shared" si="52"/>
        <v>15</v>
      </c>
      <c r="M237" s="34" t="s">
        <v>22</v>
      </c>
      <c r="N237" s="30">
        <v>3205</v>
      </c>
      <c r="O237" s="30" t="s">
        <v>55</v>
      </c>
      <c r="P237" s="30">
        <v>57</v>
      </c>
      <c r="Q237" s="30">
        <v>0</v>
      </c>
      <c r="R237" s="30">
        <v>24601</v>
      </c>
      <c r="S237" s="24">
        <f t="shared" si="42"/>
        <v>95921.790000000008</v>
      </c>
      <c r="W237" s="24">
        <v>50000</v>
      </c>
      <c r="Z237" s="24">
        <v>45921.79</v>
      </c>
      <c r="AG237" s="35">
        <v>95921.790000000008</v>
      </c>
      <c r="AH237" s="24">
        <f t="shared" si="53"/>
        <v>0</v>
      </c>
    </row>
    <row r="238" spans="1:34" s="24" customFormat="1" x14ac:dyDescent="0.2">
      <c r="A238" s="33">
        <f t="shared" si="43"/>
        <v>2000</v>
      </c>
      <c r="B238" s="33">
        <f t="shared" si="44"/>
        <v>2400</v>
      </c>
      <c r="C238" s="34" t="s">
        <v>17</v>
      </c>
      <c r="D238" s="34" t="str">
        <f t="shared" si="45"/>
        <v>2</v>
      </c>
      <c r="E238" s="34">
        <f t="shared" si="46"/>
        <v>5</v>
      </c>
      <c r="F238" s="34" t="str">
        <f t="shared" si="47"/>
        <v>04</v>
      </c>
      <c r="G238" s="34" t="str">
        <f t="shared" si="48"/>
        <v>005</v>
      </c>
      <c r="H238" s="33" t="str">
        <f t="shared" si="49"/>
        <v>E001</v>
      </c>
      <c r="I238" s="34">
        <f t="shared" si="50"/>
        <v>24801</v>
      </c>
      <c r="J238" s="34">
        <f t="shared" si="41"/>
        <v>1</v>
      </c>
      <c r="K238" s="34">
        <f t="shared" si="51"/>
        <v>1</v>
      </c>
      <c r="L238" s="34">
        <f t="shared" si="52"/>
        <v>15</v>
      </c>
      <c r="M238" s="34" t="s">
        <v>22</v>
      </c>
      <c r="N238" s="30">
        <v>3205</v>
      </c>
      <c r="O238" s="30" t="s">
        <v>55</v>
      </c>
      <c r="P238" s="30">
        <v>57</v>
      </c>
      <c r="Q238" s="30">
        <v>0</v>
      </c>
      <c r="R238" s="30">
        <v>24801</v>
      </c>
      <c r="S238" s="24">
        <f t="shared" si="42"/>
        <v>9592.08</v>
      </c>
      <c r="U238" s="24">
        <v>3000</v>
      </c>
      <c r="V238" s="24">
        <v>3000</v>
      </c>
      <c r="W238" s="24">
        <v>0</v>
      </c>
      <c r="AA238" s="24">
        <v>3592.08</v>
      </c>
      <c r="AG238" s="35">
        <v>9592.08</v>
      </c>
      <c r="AH238" s="24">
        <f t="shared" si="53"/>
        <v>0</v>
      </c>
    </row>
    <row r="239" spans="1:34" s="24" customFormat="1" x14ac:dyDescent="0.2">
      <c r="A239" s="33">
        <f t="shared" si="43"/>
        <v>2000</v>
      </c>
      <c r="B239" s="33">
        <f t="shared" si="44"/>
        <v>2400</v>
      </c>
      <c r="C239" s="34" t="s">
        <v>17</v>
      </c>
      <c r="D239" s="34" t="str">
        <f t="shared" si="45"/>
        <v>2</v>
      </c>
      <c r="E239" s="34">
        <f t="shared" si="46"/>
        <v>5</v>
      </c>
      <c r="F239" s="34" t="str">
        <f t="shared" si="47"/>
        <v>04</v>
      </c>
      <c r="G239" s="34" t="str">
        <f t="shared" si="48"/>
        <v>005</v>
      </c>
      <c r="H239" s="33" t="str">
        <f t="shared" si="49"/>
        <v>E001</v>
      </c>
      <c r="I239" s="34">
        <f t="shared" si="50"/>
        <v>24901</v>
      </c>
      <c r="J239" s="34">
        <f t="shared" si="41"/>
        <v>1</v>
      </c>
      <c r="K239" s="34">
        <f t="shared" si="51"/>
        <v>1</v>
      </c>
      <c r="L239" s="34">
        <f t="shared" si="52"/>
        <v>15</v>
      </c>
      <c r="M239" s="34" t="s">
        <v>22</v>
      </c>
      <c r="N239" s="30">
        <v>3205</v>
      </c>
      <c r="O239" s="30" t="s">
        <v>55</v>
      </c>
      <c r="P239" s="30">
        <v>57</v>
      </c>
      <c r="Q239" s="30">
        <v>0</v>
      </c>
      <c r="R239" s="30">
        <v>24901</v>
      </c>
      <c r="S239" s="24">
        <f t="shared" si="42"/>
        <v>3356.5</v>
      </c>
      <c r="U239" s="24">
        <v>1000</v>
      </c>
      <c r="X239" s="24">
        <v>1000</v>
      </c>
      <c r="AB239" s="24">
        <v>1356.5</v>
      </c>
      <c r="AG239" s="35">
        <v>3356.5</v>
      </c>
      <c r="AH239" s="24">
        <f t="shared" si="53"/>
        <v>0</v>
      </c>
    </row>
    <row r="240" spans="1:34" s="24" customFormat="1" x14ac:dyDescent="0.2">
      <c r="A240" s="33">
        <f t="shared" si="43"/>
        <v>2000</v>
      </c>
      <c r="B240" s="33">
        <f t="shared" si="44"/>
        <v>2700</v>
      </c>
      <c r="C240" s="34" t="s">
        <v>17</v>
      </c>
      <c r="D240" s="34" t="str">
        <f t="shared" si="45"/>
        <v>2</v>
      </c>
      <c r="E240" s="34">
        <f t="shared" si="46"/>
        <v>5</v>
      </c>
      <c r="F240" s="34" t="str">
        <f t="shared" si="47"/>
        <v>04</v>
      </c>
      <c r="G240" s="34" t="str">
        <f t="shared" si="48"/>
        <v>005</v>
      </c>
      <c r="H240" s="33" t="str">
        <f t="shared" si="49"/>
        <v>E001</v>
      </c>
      <c r="I240" s="34">
        <f t="shared" si="50"/>
        <v>27201</v>
      </c>
      <c r="J240" s="34">
        <f t="shared" si="41"/>
        <v>1</v>
      </c>
      <c r="K240" s="34">
        <f t="shared" si="51"/>
        <v>1</v>
      </c>
      <c r="L240" s="34">
        <f t="shared" si="52"/>
        <v>15</v>
      </c>
      <c r="M240" s="34" t="s">
        <v>22</v>
      </c>
      <c r="N240" s="30">
        <v>3205</v>
      </c>
      <c r="O240" s="30" t="s">
        <v>55</v>
      </c>
      <c r="P240" s="30">
        <v>57</v>
      </c>
      <c r="Q240" s="30">
        <v>0</v>
      </c>
      <c r="R240" s="30">
        <v>27201</v>
      </c>
      <c r="S240" s="24">
        <f t="shared" si="42"/>
        <v>3357.26</v>
      </c>
      <c r="V240" s="24">
        <v>2000</v>
      </c>
      <c r="AB240" s="24">
        <v>1357.26</v>
      </c>
      <c r="AG240" s="35">
        <v>3357.26</v>
      </c>
      <c r="AH240" s="24">
        <f t="shared" si="53"/>
        <v>0</v>
      </c>
    </row>
    <row r="241" spans="1:34" s="24" customFormat="1" x14ac:dyDescent="0.2">
      <c r="A241" s="33">
        <f t="shared" si="43"/>
        <v>2000</v>
      </c>
      <c r="B241" s="33">
        <f t="shared" si="44"/>
        <v>2900</v>
      </c>
      <c r="C241" s="34" t="s">
        <v>17</v>
      </c>
      <c r="D241" s="34" t="str">
        <f t="shared" si="45"/>
        <v>2</v>
      </c>
      <c r="E241" s="34">
        <f t="shared" si="46"/>
        <v>5</v>
      </c>
      <c r="F241" s="34" t="str">
        <f t="shared" si="47"/>
        <v>04</v>
      </c>
      <c r="G241" s="34" t="str">
        <f t="shared" si="48"/>
        <v>005</v>
      </c>
      <c r="H241" s="33" t="str">
        <f t="shared" si="49"/>
        <v>E001</v>
      </c>
      <c r="I241" s="34">
        <f t="shared" si="50"/>
        <v>29301</v>
      </c>
      <c r="J241" s="34">
        <f t="shared" si="41"/>
        <v>1</v>
      </c>
      <c r="K241" s="34">
        <f t="shared" si="51"/>
        <v>1</v>
      </c>
      <c r="L241" s="34">
        <f t="shared" si="52"/>
        <v>15</v>
      </c>
      <c r="M241" s="34" t="s">
        <v>22</v>
      </c>
      <c r="N241" s="30">
        <v>3205</v>
      </c>
      <c r="O241" s="30" t="s">
        <v>55</v>
      </c>
      <c r="P241" s="30">
        <v>57</v>
      </c>
      <c r="Q241" s="30">
        <v>0</v>
      </c>
      <c r="R241" s="30">
        <v>29301</v>
      </c>
      <c r="S241" s="24">
        <f t="shared" si="42"/>
        <v>9592.18</v>
      </c>
      <c r="U241" s="24">
        <v>0</v>
      </c>
      <c r="V241" s="24">
        <v>3000</v>
      </c>
      <c r="X241" s="24">
        <v>3000</v>
      </c>
      <c r="AB241" s="24">
        <v>3592.18</v>
      </c>
      <c r="AG241" s="35">
        <v>9592.18</v>
      </c>
      <c r="AH241" s="24">
        <f t="shared" si="53"/>
        <v>0</v>
      </c>
    </row>
    <row r="242" spans="1:34" s="24" customFormat="1" x14ac:dyDescent="0.2">
      <c r="A242" s="33">
        <f t="shared" si="43"/>
        <v>2000</v>
      </c>
      <c r="B242" s="33">
        <f t="shared" si="44"/>
        <v>2900</v>
      </c>
      <c r="C242" s="34" t="s">
        <v>17</v>
      </c>
      <c r="D242" s="34" t="str">
        <f t="shared" si="45"/>
        <v>2</v>
      </c>
      <c r="E242" s="34">
        <f t="shared" si="46"/>
        <v>5</v>
      </c>
      <c r="F242" s="34" t="str">
        <f t="shared" si="47"/>
        <v>04</v>
      </c>
      <c r="G242" s="34" t="str">
        <f t="shared" si="48"/>
        <v>005</v>
      </c>
      <c r="H242" s="33" t="str">
        <f t="shared" si="49"/>
        <v>E001</v>
      </c>
      <c r="I242" s="34">
        <f t="shared" si="50"/>
        <v>29401</v>
      </c>
      <c r="J242" s="34">
        <f t="shared" si="41"/>
        <v>1</v>
      </c>
      <c r="K242" s="34">
        <f t="shared" si="51"/>
        <v>1</v>
      </c>
      <c r="L242" s="34">
        <f t="shared" si="52"/>
        <v>15</v>
      </c>
      <c r="M242" s="34" t="s">
        <v>22</v>
      </c>
      <c r="N242" s="30">
        <v>3205</v>
      </c>
      <c r="O242" s="30" t="s">
        <v>55</v>
      </c>
      <c r="P242" s="30">
        <v>57</v>
      </c>
      <c r="Q242" s="30">
        <v>0</v>
      </c>
      <c r="R242" s="30">
        <v>29401</v>
      </c>
      <c r="S242" s="24">
        <f t="shared" si="42"/>
        <v>9592.18</v>
      </c>
      <c r="U242" s="24">
        <v>3000</v>
      </c>
      <c r="X242" s="24">
        <v>2878</v>
      </c>
      <c r="Z242" s="24">
        <v>122</v>
      </c>
      <c r="AB242" s="24">
        <v>3592.18</v>
      </c>
      <c r="AG242" s="35">
        <v>9592.18</v>
      </c>
      <c r="AH242" s="24">
        <f t="shared" si="53"/>
        <v>0</v>
      </c>
    </row>
    <row r="243" spans="1:34" s="24" customFormat="1" x14ac:dyDescent="0.2">
      <c r="A243" s="33">
        <f t="shared" si="43"/>
        <v>3000</v>
      </c>
      <c r="B243" s="33">
        <f t="shared" si="44"/>
        <v>3100</v>
      </c>
      <c r="C243" s="34" t="s">
        <v>17</v>
      </c>
      <c r="D243" s="34" t="str">
        <f t="shared" si="45"/>
        <v>2</v>
      </c>
      <c r="E243" s="34">
        <f t="shared" si="46"/>
        <v>5</v>
      </c>
      <c r="F243" s="34" t="str">
        <f t="shared" si="47"/>
        <v>04</v>
      </c>
      <c r="G243" s="34" t="str">
        <f t="shared" si="48"/>
        <v>005</v>
      </c>
      <c r="H243" s="33" t="str">
        <f t="shared" si="49"/>
        <v>E001</v>
      </c>
      <c r="I243" s="34">
        <f t="shared" si="50"/>
        <v>31801</v>
      </c>
      <c r="J243" s="34">
        <f t="shared" si="41"/>
        <v>1</v>
      </c>
      <c r="K243" s="34">
        <f t="shared" si="51"/>
        <v>1</v>
      </c>
      <c r="L243" s="34">
        <f t="shared" si="52"/>
        <v>15</v>
      </c>
      <c r="M243" s="34" t="s">
        <v>22</v>
      </c>
      <c r="N243" s="30">
        <v>3205</v>
      </c>
      <c r="O243" s="30" t="s">
        <v>55</v>
      </c>
      <c r="P243" s="30">
        <v>57</v>
      </c>
      <c r="Q243" s="30">
        <v>0</v>
      </c>
      <c r="R243" s="30">
        <v>31801</v>
      </c>
      <c r="S243" s="24">
        <f t="shared" si="42"/>
        <v>2877.65</v>
      </c>
      <c r="U243" s="24">
        <v>500</v>
      </c>
      <c r="V243" s="24">
        <v>500</v>
      </c>
      <c r="X243" s="24">
        <v>500</v>
      </c>
      <c r="Y243" s="24">
        <v>500</v>
      </c>
      <c r="Z243" s="24">
        <v>500</v>
      </c>
      <c r="AB243" s="24">
        <v>377.65</v>
      </c>
      <c r="AG243" s="35">
        <v>2877.65</v>
      </c>
      <c r="AH243" s="24">
        <f t="shared" si="53"/>
        <v>0</v>
      </c>
    </row>
    <row r="244" spans="1:34" s="24" customFormat="1" x14ac:dyDescent="0.2">
      <c r="A244" s="33">
        <f t="shared" si="43"/>
        <v>3000</v>
      </c>
      <c r="B244" s="33">
        <f t="shared" si="44"/>
        <v>3200</v>
      </c>
      <c r="C244" s="34" t="s">
        <v>17</v>
      </c>
      <c r="D244" s="34" t="str">
        <f t="shared" si="45"/>
        <v>2</v>
      </c>
      <c r="E244" s="34">
        <f t="shared" si="46"/>
        <v>5</v>
      </c>
      <c r="F244" s="34" t="str">
        <f t="shared" si="47"/>
        <v>04</v>
      </c>
      <c r="G244" s="34" t="str">
        <f t="shared" si="48"/>
        <v>005</v>
      </c>
      <c r="H244" s="33" t="str">
        <f t="shared" si="49"/>
        <v>E001</v>
      </c>
      <c r="I244" s="34">
        <f t="shared" si="50"/>
        <v>32301</v>
      </c>
      <c r="J244" s="34">
        <f t="shared" si="41"/>
        <v>1</v>
      </c>
      <c r="K244" s="34">
        <f t="shared" si="51"/>
        <v>1</v>
      </c>
      <c r="L244" s="34">
        <f t="shared" si="52"/>
        <v>15</v>
      </c>
      <c r="M244" s="34" t="s">
        <v>22</v>
      </c>
      <c r="N244" s="30">
        <v>3205</v>
      </c>
      <c r="O244" s="30" t="s">
        <v>55</v>
      </c>
      <c r="P244" s="30">
        <v>57</v>
      </c>
      <c r="Q244" s="30">
        <v>0</v>
      </c>
      <c r="R244" s="30">
        <v>32301</v>
      </c>
      <c r="S244" s="24">
        <f t="shared" si="42"/>
        <v>172659.22</v>
      </c>
      <c r="V244" s="24">
        <v>100000</v>
      </c>
      <c r="Z244" s="24">
        <v>72659.22</v>
      </c>
      <c r="AG244" s="35">
        <v>172659.22</v>
      </c>
      <c r="AH244" s="24">
        <f t="shared" si="53"/>
        <v>0</v>
      </c>
    </row>
    <row r="245" spans="1:34" s="24" customFormat="1" x14ac:dyDescent="0.2">
      <c r="A245" s="33">
        <f t="shared" si="43"/>
        <v>3000</v>
      </c>
      <c r="B245" s="33">
        <f t="shared" si="44"/>
        <v>3200</v>
      </c>
      <c r="C245" s="34" t="s">
        <v>17</v>
      </c>
      <c r="D245" s="34" t="str">
        <f t="shared" si="45"/>
        <v>2</v>
      </c>
      <c r="E245" s="34">
        <f t="shared" si="46"/>
        <v>5</v>
      </c>
      <c r="F245" s="34" t="str">
        <f t="shared" si="47"/>
        <v>04</v>
      </c>
      <c r="G245" s="34" t="str">
        <f t="shared" si="48"/>
        <v>005</v>
      </c>
      <c r="H245" s="33" t="str">
        <f t="shared" si="49"/>
        <v>E001</v>
      </c>
      <c r="I245" s="34">
        <f t="shared" si="50"/>
        <v>32302</v>
      </c>
      <c r="J245" s="34">
        <f t="shared" si="41"/>
        <v>1</v>
      </c>
      <c r="K245" s="34">
        <f t="shared" si="51"/>
        <v>1</v>
      </c>
      <c r="L245" s="34">
        <f t="shared" si="52"/>
        <v>15</v>
      </c>
      <c r="M245" s="34" t="s">
        <v>22</v>
      </c>
      <c r="N245" s="30">
        <v>3205</v>
      </c>
      <c r="O245" s="30" t="s">
        <v>55</v>
      </c>
      <c r="P245" s="30">
        <v>57</v>
      </c>
      <c r="Q245" s="30">
        <v>0</v>
      </c>
      <c r="R245" s="30">
        <v>32302</v>
      </c>
      <c r="S245" s="24">
        <f t="shared" si="42"/>
        <v>1438827</v>
      </c>
      <c r="X245" s="24">
        <v>0</v>
      </c>
      <c r="Y245" s="24">
        <v>1438827</v>
      </c>
      <c r="AG245" s="35">
        <v>1438827</v>
      </c>
      <c r="AH245" s="24">
        <f t="shared" si="53"/>
        <v>0</v>
      </c>
    </row>
    <row r="246" spans="1:34" s="24" customFormat="1" x14ac:dyDescent="0.2">
      <c r="A246" s="33">
        <f t="shared" si="43"/>
        <v>3000</v>
      </c>
      <c r="B246" s="33">
        <f t="shared" si="44"/>
        <v>3200</v>
      </c>
      <c r="C246" s="34" t="s">
        <v>17</v>
      </c>
      <c r="D246" s="34" t="str">
        <f t="shared" si="45"/>
        <v>2</v>
      </c>
      <c r="E246" s="34">
        <f t="shared" si="46"/>
        <v>5</v>
      </c>
      <c r="F246" s="34" t="str">
        <f t="shared" si="47"/>
        <v>04</v>
      </c>
      <c r="G246" s="34" t="str">
        <f t="shared" si="48"/>
        <v>005</v>
      </c>
      <c r="H246" s="33" t="str">
        <f t="shared" si="49"/>
        <v>E001</v>
      </c>
      <c r="I246" s="34">
        <f t="shared" si="50"/>
        <v>32701</v>
      </c>
      <c r="J246" s="34">
        <f t="shared" si="41"/>
        <v>1</v>
      </c>
      <c r="K246" s="34">
        <f t="shared" si="51"/>
        <v>1</v>
      </c>
      <c r="L246" s="34">
        <f t="shared" si="52"/>
        <v>15</v>
      </c>
      <c r="M246" s="34" t="s">
        <v>22</v>
      </c>
      <c r="N246" s="30">
        <v>3205</v>
      </c>
      <c r="O246" s="30" t="s">
        <v>55</v>
      </c>
      <c r="P246" s="30">
        <v>57</v>
      </c>
      <c r="Q246" s="30">
        <v>0</v>
      </c>
      <c r="R246" s="30">
        <v>32701</v>
      </c>
      <c r="S246" s="24">
        <f t="shared" si="42"/>
        <v>86329.61</v>
      </c>
      <c r="U246" s="24">
        <v>0</v>
      </c>
      <c r="V246" s="24">
        <v>50000</v>
      </c>
      <c r="W246" s="24">
        <v>36329.61</v>
      </c>
      <c r="AG246" s="35">
        <v>86329.61</v>
      </c>
      <c r="AH246" s="24">
        <f t="shared" si="53"/>
        <v>0</v>
      </c>
    </row>
    <row r="247" spans="1:34" s="24" customFormat="1" x14ac:dyDescent="0.2">
      <c r="A247" s="33">
        <f t="shared" si="43"/>
        <v>3000</v>
      </c>
      <c r="B247" s="33">
        <f t="shared" si="44"/>
        <v>3300</v>
      </c>
      <c r="C247" s="34" t="s">
        <v>17</v>
      </c>
      <c r="D247" s="34" t="str">
        <f t="shared" si="45"/>
        <v>2</v>
      </c>
      <c r="E247" s="34">
        <f t="shared" si="46"/>
        <v>5</v>
      </c>
      <c r="F247" s="34" t="str">
        <f t="shared" si="47"/>
        <v>04</v>
      </c>
      <c r="G247" s="34" t="str">
        <f t="shared" si="48"/>
        <v>005</v>
      </c>
      <c r="H247" s="33" t="str">
        <f t="shared" si="49"/>
        <v>E001</v>
      </c>
      <c r="I247" s="34">
        <f t="shared" si="50"/>
        <v>33602</v>
      </c>
      <c r="J247" s="34">
        <f t="shared" si="41"/>
        <v>1</v>
      </c>
      <c r="K247" s="34">
        <f t="shared" si="51"/>
        <v>1</v>
      </c>
      <c r="L247" s="34">
        <f t="shared" si="52"/>
        <v>15</v>
      </c>
      <c r="M247" s="34" t="s">
        <v>22</v>
      </c>
      <c r="N247" s="30">
        <v>3205</v>
      </c>
      <c r="O247" s="30" t="s">
        <v>55</v>
      </c>
      <c r="P247" s="30">
        <v>57</v>
      </c>
      <c r="Q247" s="30">
        <v>0</v>
      </c>
      <c r="R247" s="30">
        <v>33602</v>
      </c>
      <c r="S247" s="24">
        <f t="shared" si="42"/>
        <v>95921.790000000008</v>
      </c>
      <c r="U247" s="24">
        <v>32000</v>
      </c>
      <c r="W247" s="24">
        <v>32000</v>
      </c>
      <c r="Y247" s="24">
        <v>31921.79</v>
      </c>
      <c r="AG247" s="35">
        <v>95921.790000000008</v>
      </c>
      <c r="AH247" s="24">
        <f t="shared" si="53"/>
        <v>0</v>
      </c>
    </row>
    <row r="248" spans="1:34" s="24" customFormat="1" x14ac:dyDescent="0.2">
      <c r="A248" s="33">
        <f t="shared" si="43"/>
        <v>3000</v>
      </c>
      <c r="B248" s="33">
        <f t="shared" si="44"/>
        <v>3500</v>
      </c>
      <c r="C248" s="34" t="s">
        <v>17</v>
      </c>
      <c r="D248" s="34" t="str">
        <f t="shared" si="45"/>
        <v>2</v>
      </c>
      <c r="E248" s="34">
        <f t="shared" si="46"/>
        <v>5</v>
      </c>
      <c r="F248" s="34" t="str">
        <f t="shared" si="47"/>
        <v>04</v>
      </c>
      <c r="G248" s="34" t="str">
        <f t="shared" si="48"/>
        <v>005</v>
      </c>
      <c r="H248" s="33" t="str">
        <f t="shared" si="49"/>
        <v>E001</v>
      </c>
      <c r="I248" s="34">
        <f t="shared" si="50"/>
        <v>35101</v>
      </c>
      <c r="J248" s="34">
        <f t="shared" si="41"/>
        <v>1</v>
      </c>
      <c r="K248" s="34">
        <f t="shared" si="51"/>
        <v>1</v>
      </c>
      <c r="L248" s="34">
        <f t="shared" si="52"/>
        <v>15</v>
      </c>
      <c r="M248" s="34" t="s">
        <v>22</v>
      </c>
      <c r="N248" s="30">
        <v>3205</v>
      </c>
      <c r="O248" s="30" t="s">
        <v>55</v>
      </c>
      <c r="P248" s="30">
        <v>57</v>
      </c>
      <c r="Q248" s="30">
        <v>0</v>
      </c>
      <c r="R248" s="30">
        <v>35101</v>
      </c>
      <c r="S248" s="24">
        <f t="shared" si="42"/>
        <v>4796.09</v>
      </c>
      <c r="U248" s="24">
        <v>0</v>
      </c>
      <c r="Y248" s="24">
        <v>0</v>
      </c>
      <c r="AC248" s="24">
        <v>4796.09</v>
      </c>
      <c r="AG248" s="35">
        <v>4796.09</v>
      </c>
      <c r="AH248" s="24">
        <f t="shared" si="53"/>
        <v>0</v>
      </c>
    </row>
    <row r="249" spans="1:34" s="24" customFormat="1" x14ac:dyDescent="0.2">
      <c r="A249" s="33">
        <f t="shared" si="43"/>
        <v>3000</v>
      </c>
      <c r="B249" s="33">
        <f t="shared" si="44"/>
        <v>3500</v>
      </c>
      <c r="C249" s="34" t="s">
        <v>17</v>
      </c>
      <c r="D249" s="34" t="str">
        <f t="shared" si="45"/>
        <v>2</v>
      </c>
      <c r="E249" s="34">
        <f t="shared" si="46"/>
        <v>5</v>
      </c>
      <c r="F249" s="34" t="str">
        <f t="shared" si="47"/>
        <v>04</v>
      </c>
      <c r="G249" s="34" t="str">
        <f t="shared" si="48"/>
        <v>005</v>
      </c>
      <c r="H249" s="33" t="str">
        <f t="shared" si="49"/>
        <v>E001</v>
      </c>
      <c r="I249" s="34">
        <f t="shared" si="50"/>
        <v>35301</v>
      </c>
      <c r="J249" s="34">
        <f t="shared" si="41"/>
        <v>1</v>
      </c>
      <c r="K249" s="34">
        <f t="shared" si="51"/>
        <v>1</v>
      </c>
      <c r="L249" s="34">
        <f t="shared" si="52"/>
        <v>15</v>
      </c>
      <c r="M249" s="34" t="s">
        <v>22</v>
      </c>
      <c r="N249" s="30">
        <v>3205</v>
      </c>
      <c r="O249" s="30" t="s">
        <v>55</v>
      </c>
      <c r="P249" s="30">
        <v>57</v>
      </c>
      <c r="Q249" s="30">
        <v>0</v>
      </c>
      <c r="R249" s="30">
        <v>35301</v>
      </c>
      <c r="S249" s="24">
        <f t="shared" si="42"/>
        <v>9592.18</v>
      </c>
      <c r="V249" s="24">
        <v>5000</v>
      </c>
      <c r="Y249" s="24">
        <v>4592.18</v>
      </c>
      <c r="AG249" s="35">
        <v>9592.18</v>
      </c>
      <c r="AH249" s="24">
        <f t="shared" si="53"/>
        <v>0</v>
      </c>
    </row>
    <row r="250" spans="1:34" s="24" customFormat="1" x14ac:dyDescent="0.2">
      <c r="A250" s="33">
        <f t="shared" si="43"/>
        <v>3000</v>
      </c>
      <c r="B250" s="33">
        <f t="shared" si="44"/>
        <v>3500</v>
      </c>
      <c r="C250" s="34" t="s">
        <v>17</v>
      </c>
      <c r="D250" s="34" t="str">
        <f t="shared" si="45"/>
        <v>2</v>
      </c>
      <c r="E250" s="34">
        <f t="shared" si="46"/>
        <v>5</v>
      </c>
      <c r="F250" s="34" t="str">
        <f t="shared" si="47"/>
        <v>04</v>
      </c>
      <c r="G250" s="34" t="str">
        <f t="shared" si="48"/>
        <v>005</v>
      </c>
      <c r="H250" s="33" t="str">
        <f t="shared" si="49"/>
        <v>E001</v>
      </c>
      <c r="I250" s="34">
        <f t="shared" si="50"/>
        <v>35501</v>
      </c>
      <c r="J250" s="34">
        <f t="shared" si="41"/>
        <v>1</v>
      </c>
      <c r="K250" s="34">
        <f t="shared" si="51"/>
        <v>1</v>
      </c>
      <c r="L250" s="34">
        <f t="shared" si="52"/>
        <v>15</v>
      </c>
      <c r="M250" s="34" t="s">
        <v>22</v>
      </c>
      <c r="N250" s="30">
        <v>3205</v>
      </c>
      <c r="O250" s="30" t="s">
        <v>55</v>
      </c>
      <c r="P250" s="30">
        <v>57</v>
      </c>
      <c r="Q250" s="30">
        <v>0</v>
      </c>
      <c r="R250" s="30">
        <v>35501</v>
      </c>
      <c r="S250" s="24">
        <f t="shared" si="42"/>
        <v>959.22</v>
      </c>
      <c r="U250" s="24">
        <v>100</v>
      </c>
      <c r="V250" s="24">
        <v>100</v>
      </c>
      <c r="W250" s="24">
        <v>100</v>
      </c>
      <c r="X250" s="24">
        <v>100</v>
      </c>
      <c r="Y250" s="24">
        <v>100</v>
      </c>
      <c r="Z250" s="24">
        <v>100</v>
      </c>
      <c r="AA250" s="24">
        <v>100</v>
      </c>
      <c r="AB250" s="24">
        <v>100</v>
      </c>
      <c r="AC250" s="24">
        <v>159.22</v>
      </c>
      <c r="AG250" s="35">
        <v>959.22</v>
      </c>
      <c r="AH250" s="24">
        <f t="shared" si="53"/>
        <v>0</v>
      </c>
    </row>
    <row r="251" spans="1:34" s="24" customFormat="1" x14ac:dyDescent="0.2">
      <c r="A251" s="33">
        <f t="shared" si="43"/>
        <v>3000</v>
      </c>
      <c r="B251" s="33">
        <f t="shared" si="44"/>
        <v>3500</v>
      </c>
      <c r="C251" s="34" t="s">
        <v>17</v>
      </c>
      <c r="D251" s="34" t="str">
        <f t="shared" si="45"/>
        <v>2</v>
      </c>
      <c r="E251" s="34">
        <f t="shared" si="46"/>
        <v>5</v>
      </c>
      <c r="F251" s="34" t="str">
        <f t="shared" si="47"/>
        <v>04</v>
      </c>
      <c r="G251" s="34" t="str">
        <f t="shared" si="48"/>
        <v>005</v>
      </c>
      <c r="H251" s="33" t="str">
        <f t="shared" si="49"/>
        <v>E001</v>
      </c>
      <c r="I251" s="34">
        <f t="shared" si="50"/>
        <v>35701</v>
      </c>
      <c r="J251" s="34">
        <f t="shared" si="41"/>
        <v>1</v>
      </c>
      <c r="K251" s="34">
        <f t="shared" si="51"/>
        <v>1</v>
      </c>
      <c r="L251" s="34">
        <f t="shared" si="52"/>
        <v>15</v>
      </c>
      <c r="M251" s="34" t="s">
        <v>22</v>
      </c>
      <c r="N251" s="30">
        <v>3205</v>
      </c>
      <c r="O251" s="30" t="s">
        <v>55</v>
      </c>
      <c r="P251" s="30">
        <v>57</v>
      </c>
      <c r="Q251" s="30">
        <v>0</v>
      </c>
      <c r="R251" s="30">
        <v>35701</v>
      </c>
      <c r="S251" s="24">
        <f t="shared" si="42"/>
        <v>335726.27</v>
      </c>
      <c r="X251" s="24">
        <v>0</v>
      </c>
      <c r="Y251" s="24">
        <v>0</v>
      </c>
      <c r="Z251" s="24">
        <v>335726.27</v>
      </c>
      <c r="AG251" s="35">
        <v>335726.27</v>
      </c>
      <c r="AH251" s="24">
        <f t="shared" si="53"/>
        <v>0</v>
      </c>
    </row>
    <row r="252" spans="1:34" s="24" customFormat="1" x14ac:dyDescent="0.2">
      <c r="A252" s="33">
        <f t="shared" si="43"/>
        <v>3000</v>
      </c>
      <c r="B252" s="33">
        <f t="shared" si="44"/>
        <v>3500</v>
      </c>
      <c r="C252" s="34" t="s">
        <v>17</v>
      </c>
      <c r="D252" s="34" t="str">
        <f t="shared" si="45"/>
        <v>2</v>
      </c>
      <c r="E252" s="34">
        <f t="shared" si="46"/>
        <v>5</v>
      </c>
      <c r="F252" s="34" t="str">
        <f t="shared" si="47"/>
        <v>04</v>
      </c>
      <c r="G252" s="34" t="str">
        <f t="shared" si="48"/>
        <v>005</v>
      </c>
      <c r="H252" s="33" t="str">
        <f t="shared" si="49"/>
        <v>E001</v>
      </c>
      <c r="I252" s="34">
        <f t="shared" si="50"/>
        <v>35901</v>
      </c>
      <c r="J252" s="34">
        <f t="shared" si="41"/>
        <v>1</v>
      </c>
      <c r="K252" s="34">
        <f t="shared" si="51"/>
        <v>1</v>
      </c>
      <c r="L252" s="34">
        <f t="shared" si="52"/>
        <v>15</v>
      </c>
      <c r="M252" s="34" t="s">
        <v>22</v>
      </c>
      <c r="N252" s="30">
        <v>3205</v>
      </c>
      <c r="O252" s="30" t="s">
        <v>55</v>
      </c>
      <c r="P252" s="30">
        <v>57</v>
      </c>
      <c r="Q252" s="30">
        <v>0</v>
      </c>
      <c r="R252" s="30">
        <v>35901</v>
      </c>
      <c r="S252" s="24">
        <f t="shared" si="42"/>
        <v>211027.94</v>
      </c>
      <c r="W252" s="24">
        <v>114094.7</v>
      </c>
      <c r="AD252" s="24">
        <v>96933.24</v>
      </c>
      <c r="AG252" s="35">
        <v>211027.94</v>
      </c>
      <c r="AH252" s="24">
        <f t="shared" si="53"/>
        <v>0</v>
      </c>
    </row>
    <row r="253" spans="1:34" s="24" customFormat="1" x14ac:dyDescent="0.2">
      <c r="A253" s="33">
        <f t="shared" si="43"/>
        <v>3000</v>
      </c>
      <c r="B253" s="33">
        <f t="shared" si="44"/>
        <v>3700</v>
      </c>
      <c r="C253" s="34" t="s">
        <v>17</v>
      </c>
      <c r="D253" s="34" t="str">
        <f t="shared" si="45"/>
        <v>2</v>
      </c>
      <c r="E253" s="34">
        <f t="shared" si="46"/>
        <v>5</v>
      </c>
      <c r="F253" s="34" t="str">
        <f t="shared" si="47"/>
        <v>04</v>
      </c>
      <c r="G253" s="34" t="str">
        <f t="shared" si="48"/>
        <v>005</v>
      </c>
      <c r="H253" s="33" t="str">
        <f t="shared" si="49"/>
        <v>E001</v>
      </c>
      <c r="I253" s="34">
        <f t="shared" si="50"/>
        <v>37104</v>
      </c>
      <c r="J253" s="34">
        <f t="shared" si="41"/>
        <v>1</v>
      </c>
      <c r="K253" s="34">
        <f t="shared" si="51"/>
        <v>1</v>
      </c>
      <c r="L253" s="34">
        <f t="shared" si="52"/>
        <v>15</v>
      </c>
      <c r="M253" s="34" t="s">
        <v>22</v>
      </c>
      <c r="N253" s="30">
        <v>3205</v>
      </c>
      <c r="O253" s="30" t="s">
        <v>55</v>
      </c>
      <c r="P253" s="30">
        <v>57</v>
      </c>
      <c r="Q253" s="30">
        <v>0</v>
      </c>
      <c r="R253" s="30">
        <v>37104</v>
      </c>
      <c r="S253" s="24">
        <f t="shared" si="42"/>
        <v>47960.9</v>
      </c>
      <c r="X253" s="24">
        <v>20000</v>
      </c>
      <c r="AC253" s="24">
        <v>27960.9</v>
      </c>
      <c r="AG253" s="35">
        <v>47960.9</v>
      </c>
      <c r="AH253" s="24">
        <f t="shared" si="53"/>
        <v>0</v>
      </c>
    </row>
    <row r="254" spans="1:34" s="24" customFormat="1" x14ac:dyDescent="0.2">
      <c r="A254" s="33">
        <f t="shared" si="43"/>
        <v>3000</v>
      </c>
      <c r="B254" s="33">
        <f t="shared" si="44"/>
        <v>3700</v>
      </c>
      <c r="C254" s="34" t="s">
        <v>17</v>
      </c>
      <c r="D254" s="34" t="str">
        <f t="shared" si="45"/>
        <v>2</v>
      </c>
      <c r="E254" s="34">
        <f t="shared" si="46"/>
        <v>5</v>
      </c>
      <c r="F254" s="34" t="str">
        <f t="shared" si="47"/>
        <v>04</v>
      </c>
      <c r="G254" s="34" t="str">
        <f t="shared" si="48"/>
        <v>005</v>
      </c>
      <c r="H254" s="33" t="str">
        <f t="shared" si="49"/>
        <v>E001</v>
      </c>
      <c r="I254" s="34">
        <f t="shared" si="50"/>
        <v>37204</v>
      </c>
      <c r="J254" s="34">
        <f t="shared" si="41"/>
        <v>1</v>
      </c>
      <c r="K254" s="34">
        <f t="shared" si="51"/>
        <v>1</v>
      </c>
      <c r="L254" s="34">
        <f t="shared" si="52"/>
        <v>15</v>
      </c>
      <c r="M254" s="34" t="s">
        <v>22</v>
      </c>
      <c r="N254" s="30">
        <v>3205</v>
      </c>
      <c r="O254" s="30" t="s">
        <v>55</v>
      </c>
      <c r="P254" s="30">
        <v>57</v>
      </c>
      <c r="Q254" s="30">
        <v>0</v>
      </c>
      <c r="R254" s="30">
        <v>37204</v>
      </c>
      <c r="S254" s="24">
        <f t="shared" si="42"/>
        <v>28776.54</v>
      </c>
      <c r="AC254" s="24">
        <v>28776.54</v>
      </c>
      <c r="AG254" s="35">
        <v>28776.54</v>
      </c>
      <c r="AH254" s="24">
        <f t="shared" si="53"/>
        <v>0</v>
      </c>
    </row>
    <row r="255" spans="1:34" s="24" customFormat="1" x14ac:dyDescent="0.2">
      <c r="A255" s="33">
        <f t="shared" si="43"/>
        <v>3000</v>
      </c>
      <c r="B255" s="33">
        <f t="shared" si="44"/>
        <v>3700</v>
      </c>
      <c r="C255" s="34" t="s">
        <v>17</v>
      </c>
      <c r="D255" s="34" t="str">
        <f t="shared" si="45"/>
        <v>2</v>
      </c>
      <c r="E255" s="34">
        <f t="shared" si="46"/>
        <v>5</v>
      </c>
      <c r="F255" s="34" t="str">
        <f t="shared" si="47"/>
        <v>04</v>
      </c>
      <c r="G255" s="34" t="str">
        <f t="shared" si="48"/>
        <v>005</v>
      </c>
      <c r="H255" s="33" t="str">
        <f t="shared" si="49"/>
        <v>E001</v>
      </c>
      <c r="I255" s="34">
        <f t="shared" si="50"/>
        <v>37504</v>
      </c>
      <c r="J255" s="34">
        <f t="shared" si="41"/>
        <v>1</v>
      </c>
      <c r="K255" s="34">
        <f t="shared" si="51"/>
        <v>1</v>
      </c>
      <c r="L255" s="34">
        <f t="shared" si="52"/>
        <v>15</v>
      </c>
      <c r="M255" s="34" t="s">
        <v>22</v>
      </c>
      <c r="N255" s="30">
        <v>3205</v>
      </c>
      <c r="O255" s="30" t="s">
        <v>55</v>
      </c>
      <c r="P255" s="30">
        <v>57</v>
      </c>
      <c r="Q255" s="30">
        <v>0</v>
      </c>
      <c r="R255" s="30">
        <v>37504</v>
      </c>
      <c r="S255" s="24">
        <f t="shared" si="42"/>
        <v>28776.54</v>
      </c>
      <c r="AC255" s="24">
        <v>28776.54</v>
      </c>
      <c r="AG255" s="35">
        <v>28776.54</v>
      </c>
      <c r="AH255" s="24">
        <f t="shared" si="53"/>
        <v>0</v>
      </c>
    </row>
    <row r="256" spans="1:34" s="24" customFormat="1" x14ac:dyDescent="0.2">
      <c r="A256" s="33">
        <f t="shared" si="43"/>
        <v>2000</v>
      </c>
      <c r="B256" s="33">
        <f t="shared" si="44"/>
        <v>2100</v>
      </c>
      <c r="C256" s="34" t="s">
        <v>17</v>
      </c>
      <c r="D256" s="34" t="str">
        <f t="shared" si="45"/>
        <v>2</v>
      </c>
      <c r="E256" s="34">
        <f t="shared" si="46"/>
        <v>5</v>
      </c>
      <c r="F256" s="34" t="str">
        <f t="shared" si="47"/>
        <v>04</v>
      </c>
      <c r="G256" s="34" t="str">
        <f t="shared" si="48"/>
        <v>005</v>
      </c>
      <c r="H256" s="33" t="str">
        <f t="shared" si="49"/>
        <v>E001</v>
      </c>
      <c r="I256" s="34">
        <f t="shared" si="50"/>
        <v>21502</v>
      </c>
      <c r="J256" s="34">
        <f t="shared" si="41"/>
        <v>1</v>
      </c>
      <c r="K256" s="34">
        <f t="shared" si="51"/>
        <v>4</v>
      </c>
      <c r="L256" s="34">
        <f t="shared" si="52"/>
        <v>15</v>
      </c>
      <c r="M256" s="34" t="s">
        <v>22</v>
      </c>
      <c r="N256" s="32">
        <v>3205</v>
      </c>
      <c r="O256" s="32" t="s">
        <v>55</v>
      </c>
      <c r="P256" s="32">
        <v>57</v>
      </c>
      <c r="Q256" s="32">
        <v>1</v>
      </c>
      <c r="R256" s="32">
        <v>21502</v>
      </c>
      <c r="S256" s="37">
        <f t="shared" si="42"/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v>0</v>
      </c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7">
        <v>0</v>
      </c>
      <c r="AE256" s="37">
        <v>0</v>
      </c>
      <c r="AF256" s="31"/>
      <c r="AG256" s="36">
        <v>0</v>
      </c>
      <c r="AH256" s="24">
        <f t="shared" si="53"/>
        <v>0</v>
      </c>
    </row>
    <row r="257" spans="1:34" s="24" customFormat="1" x14ac:dyDescent="0.2">
      <c r="A257" s="33">
        <f t="shared" si="43"/>
        <v>2000</v>
      </c>
      <c r="B257" s="33">
        <f t="shared" si="44"/>
        <v>2100</v>
      </c>
      <c r="C257" s="34" t="s">
        <v>17</v>
      </c>
      <c r="D257" s="34" t="str">
        <f t="shared" si="45"/>
        <v>2</v>
      </c>
      <c r="E257" s="34">
        <f t="shared" si="46"/>
        <v>5</v>
      </c>
      <c r="F257" s="34" t="str">
        <f t="shared" si="47"/>
        <v>04</v>
      </c>
      <c r="G257" s="34" t="str">
        <f t="shared" si="48"/>
        <v>005</v>
      </c>
      <c r="H257" s="33" t="str">
        <f t="shared" si="49"/>
        <v>E001</v>
      </c>
      <c r="I257" s="34">
        <f t="shared" si="50"/>
        <v>21201</v>
      </c>
      <c r="J257" s="34">
        <f t="shared" si="41"/>
        <v>1</v>
      </c>
      <c r="K257" s="34">
        <f t="shared" si="51"/>
        <v>1</v>
      </c>
      <c r="L257" s="34">
        <f t="shared" si="52"/>
        <v>15</v>
      </c>
      <c r="M257" s="34" t="s">
        <v>22</v>
      </c>
      <c r="N257" s="30">
        <v>4102</v>
      </c>
      <c r="O257" s="30" t="s">
        <v>55</v>
      </c>
      <c r="P257" s="30">
        <v>57</v>
      </c>
      <c r="Q257" s="30">
        <v>0</v>
      </c>
      <c r="R257" s="30">
        <v>21201</v>
      </c>
      <c r="S257" s="24">
        <f t="shared" si="42"/>
        <v>3833</v>
      </c>
      <c r="U257" s="24">
        <v>3833</v>
      </c>
      <c r="W257" s="24">
        <v>0</v>
      </c>
      <c r="Y257" s="24">
        <v>0</v>
      </c>
      <c r="AB257" s="24">
        <v>0</v>
      </c>
      <c r="AG257" s="35">
        <v>3833</v>
      </c>
      <c r="AH257" s="24">
        <f t="shared" si="53"/>
        <v>0</v>
      </c>
    </row>
    <row r="258" spans="1:34" s="24" customFormat="1" x14ac:dyDescent="0.2">
      <c r="A258" s="33">
        <f t="shared" si="43"/>
        <v>2000</v>
      </c>
      <c r="B258" s="33">
        <f t="shared" si="44"/>
        <v>2100</v>
      </c>
      <c r="C258" s="34" t="s">
        <v>17</v>
      </c>
      <c r="D258" s="34" t="str">
        <f t="shared" si="45"/>
        <v>2</v>
      </c>
      <c r="E258" s="34">
        <f t="shared" si="46"/>
        <v>5</v>
      </c>
      <c r="F258" s="34" t="str">
        <f t="shared" si="47"/>
        <v>04</v>
      </c>
      <c r="G258" s="34" t="str">
        <f t="shared" si="48"/>
        <v>005</v>
      </c>
      <c r="H258" s="33" t="str">
        <f t="shared" si="49"/>
        <v>E001</v>
      </c>
      <c r="I258" s="34">
        <f t="shared" si="50"/>
        <v>21401</v>
      </c>
      <c r="J258" s="34">
        <f t="shared" si="41"/>
        <v>1</v>
      </c>
      <c r="K258" s="34">
        <f t="shared" si="51"/>
        <v>1</v>
      </c>
      <c r="L258" s="34">
        <f t="shared" si="52"/>
        <v>15</v>
      </c>
      <c r="M258" s="34" t="s">
        <v>22</v>
      </c>
      <c r="N258" s="30">
        <v>4102</v>
      </c>
      <c r="O258" s="30" t="s">
        <v>55</v>
      </c>
      <c r="P258" s="30">
        <v>57</v>
      </c>
      <c r="Q258" s="30">
        <v>0</v>
      </c>
      <c r="R258" s="30">
        <v>21401</v>
      </c>
      <c r="S258" s="24">
        <f t="shared" si="42"/>
        <v>113183.88</v>
      </c>
      <c r="T258" s="24">
        <v>0</v>
      </c>
      <c r="X258" s="24">
        <v>50000</v>
      </c>
      <c r="Z258" s="24">
        <v>0</v>
      </c>
      <c r="AA258" s="24">
        <v>50000</v>
      </c>
      <c r="AD258" s="24">
        <v>13183.88</v>
      </c>
      <c r="AG258" s="35">
        <v>113183.88</v>
      </c>
      <c r="AH258" s="24">
        <f t="shared" si="53"/>
        <v>0</v>
      </c>
    </row>
    <row r="259" spans="1:34" s="24" customFormat="1" x14ac:dyDescent="0.2">
      <c r="A259" s="33">
        <f t="shared" si="43"/>
        <v>2000</v>
      </c>
      <c r="B259" s="33">
        <f t="shared" si="44"/>
        <v>2200</v>
      </c>
      <c r="C259" s="34" t="s">
        <v>17</v>
      </c>
      <c r="D259" s="34" t="str">
        <f t="shared" si="45"/>
        <v>2</v>
      </c>
      <c r="E259" s="34">
        <f t="shared" si="46"/>
        <v>5</v>
      </c>
      <c r="F259" s="34" t="str">
        <f t="shared" si="47"/>
        <v>04</v>
      </c>
      <c r="G259" s="34" t="str">
        <f t="shared" si="48"/>
        <v>005</v>
      </c>
      <c r="H259" s="33" t="str">
        <f t="shared" si="49"/>
        <v>E001</v>
      </c>
      <c r="I259" s="34">
        <f t="shared" si="50"/>
        <v>22104</v>
      </c>
      <c r="J259" s="34">
        <f t="shared" ref="J259:J322" si="54">IF($A259&lt;=4000,1,IF($A259=5000,2,IF($A259=6000,3,"")))</f>
        <v>1</v>
      </c>
      <c r="K259" s="34">
        <f t="shared" si="51"/>
        <v>1</v>
      </c>
      <c r="L259" s="34">
        <f t="shared" si="52"/>
        <v>15</v>
      </c>
      <c r="M259" s="34" t="s">
        <v>22</v>
      </c>
      <c r="N259" s="30">
        <v>4102</v>
      </c>
      <c r="O259" s="30" t="s">
        <v>55</v>
      </c>
      <c r="P259" s="30">
        <v>57</v>
      </c>
      <c r="Q259" s="30">
        <v>0</v>
      </c>
      <c r="R259" s="30">
        <v>22104</v>
      </c>
      <c r="S259" s="24">
        <f t="shared" ref="S259:S322" si="55">SUM(T259:AE259)</f>
        <v>25898.880000000001</v>
      </c>
      <c r="U259" s="24">
        <v>1000</v>
      </c>
      <c r="W259" s="24">
        <v>1000</v>
      </c>
      <c r="Z259" s="24">
        <v>0</v>
      </c>
      <c r="AA259" s="24">
        <v>1500</v>
      </c>
      <c r="AC259" s="24">
        <v>1500</v>
      </c>
      <c r="AE259" s="24">
        <v>20898.88</v>
      </c>
      <c r="AG259" s="35">
        <v>25898.880000000001</v>
      </c>
      <c r="AH259" s="24">
        <f t="shared" si="53"/>
        <v>0</v>
      </c>
    </row>
    <row r="260" spans="1:34" s="24" customFormat="1" x14ac:dyDescent="0.2">
      <c r="A260" s="33">
        <f t="shared" ref="A260:A323" si="56">LEFT(B260,1)*1000</f>
        <v>2000</v>
      </c>
      <c r="B260" s="33">
        <f t="shared" ref="B260:B323" si="57">LEFT(R260,2)*100</f>
        <v>2600</v>
      </c>
      <c r="C260" s="34" t="s">
        <v>17</v>
      </c>
      <c r="D260" s="34" t="str">
        <f t="shared" ref="D260:D323" si="58">IF($H260="O001",1,"2")</f>
        <v>2</v>
      </c>
      <c r="E260" s="34">
        <f t="shared" ref="E260:E323" si="59">IF($H260="O001",3,5)</f>
        <v>5</v>
      </c>
      <c r="F260" s="34" t="str">
        <f t="shared" ref="F260:F323" si="60">IF($H260="E001","04",IF($H260="M001","04",IF($H260="O001","04","")))</f>
        <v>04</v>
      </c>
      <c r="G260" s="34" t="str">
        <f t="shared" ref="G260:G323" si="61">IF($H260="E001","005",IF($H260="M001","002",IF($H260="O001","001","")))</f>
        <v>005</v>
      </c>
      <c r="H260" s="33" t="str">
        <f t="shared" ref="H260:H323" si="62">LEFT($O260,2)&amp;"01"</f>
        <v>E001</v>
      </c>
      <c r="I260" s="34">
        <f t="shared" ref="I260:I323" si="63">R260</f>
        <v>26102</v>
      </c>
      <c r="J260" s="34">
        <f t="shared" si="54"/>
        <v>1</v>
      </c>
      <c r="K260" s="34">
        <f t="shared" ref="K260:K323" si="64">IF($Q260=1,4,IF($Q260=4,4,1))</f>
        <v>1</v>
      </c>
      <c r="L260" s="34">
        <f t="shared" ref="L260:L323" si="65">IF(N260=40010,27,IF(N260=40020,24,IF(N260=40030,30,IF(N260=40040,21,IF(N260=40050,30,IF(N260=40060,4,15))))))</f>
        <v>15</v>
      </c>
      <c r="M260" s="34" t="s">
        <v>22</v>
      </c>
      <c r="N260" s="30">
        <v>4102</v>
      </c>
      <c r="O260" s="30" t="s">
        <v>55</v>
      </c>
      <c r="P260" s="30">
        <v>57</v>
      </c>
      <c r="Q260" s="30">
        <v>0</v>
      </c>
      <c r="R260" s="30">
        <v>26102</v>
      </c>
      <c r="S260" s="24">
        <f t="shared" si="55"/>
        <v>28500</v>
      </c>
      <c r="T260" s="24">
        <v>0</v>
      </c>
      <c r="U260" s="24">
        <v>3000</v>
      </c>
      <c r="V260" s="24">
        <v>3500</v>
      </c>
      <c r="W260" s="24">
        <v>1500</v>
      </c>
      <c r="X260" s="24">
        <v>3500</v>
      </c>
      <c r="Y260" s="24">
        <v>0</v>
      </c>
      <c r="Z260" s="24">
        <v>0</v>
      </c>
      <c r="AA260" s="24">
        <v>0</v>
      </c>
      <c r="AB260" s="24">
        <v>3500</v>
      </c>
      <c r="AC260" s="24">
        <v>8000</v>
      </c>
      <c r="AD260" s="24">
        <v>4000</v>
      </c>
      <c r="AE260" s="24">
        <v>1500</v>
      </c>
      <c r="AG260" s="35">
        <v>28500</v>
      </c>
      <c r="AH260" s="24">
        <f t="shared" ref="AH260:AH323" si="66">S260-AG260</f>
        <v>0</v>
      </c>
    </row>
    <row r="261" spans="1:34" s="24" customFormat="1" x14ac:dyDescent="0.2">
      <c r="A261" s="33">
        <f t="shared" si="56"/>
        <v>3000</v>
      </c>
      <c r="B261" s="33">
        <f t="shared" si="57"/>
        <v>3100</v>
      </c>
      <c r="C261" s="34" t="s">
        <v>17</v>
      </c>
      <c r="D261" s="34" t="str">
        <f t="shared" si="58"/>
        <v>2</v>
      </c>
      <c r="E261" s="34">
        <f t="shared" si="59"/>
        <v>5</v>
      </c>
      <c r="F261" s="34" t="str">
        <f t="shared" si="60"/>
        <v>04</v>
      </c>
      <c r="G261" s="34" t="str">
        <f t="shared" si="61"/>
        <v>005</v>
      </c>
      <c r="H261" s="33" t="str">
        <f t="shared" si="62"/>
        <v>E001</v>
      </c>
      <c r="I261" s="34">
        <f t="shared" si="63"/>
        <v>31801</v>
      </c>
      <c r="J261" s="34">
        <f t="shared" si="54"/>
        <v>1</v>
      </c>
      <c r="K261" s="34">
        <f t="shared" si="64"/>
        <v>1</v>
      </c>
      <c r="L261" s="34">
        <f t="shared" si="65"/>
        <v>15</v>
      </c>
      <c r="M261" s="34" t="s">
        <v>22</v>
      </c>
      <c r="N261" s="30">
        <v>4102</v>
      </c>
      <c r="O261" s="30" t="s">
        <v>55</v>
      </c>
      <c r="P261" s="30">
        <v>57</v>
      </c>
      <c r="Q261" s="30">
        <v>0</v>
      </c>
      <c r="R261" s="30">
        <v>31801</v>
      </c>
      <c r="S261" s="24">
        <f t="shared" si="55"/>
        <v>4867.6000000000004</v>
      </c>
      <c r="V261" s="24">
        <v>500</v>
      </c>
      <c r="W261" s="24">
        <v>600</v>
      </c>
      <c r="X261" s="24">
        <v>400</v>
      </c>
      <c r="Y261" s="24">
        <v>600</v>
      </c>
      <c r="Z261" s="24">
        <v>400</v>
      </c>
      <c r="AA261" s="24">
        <v>600</v>
      </c>
      <c r="AB261" s="24">
        <v>400</v>
      </c>
      <c r="AC261" s="24">
        <v>600</v>
      </c>
      <c r="AD261" s="24">
        <v>500</v>
      </c>
      <c r="AE261" s="24">
        <v>267.60000000000002</v>
      </c>
      <c r="AG261" s="35">
        <v>4867.6000000000004</v>
      </c>
      <c r="AH261" s="24">
        <f t="shared" si="66"/>
        <v>0</v>
      </c>
    </row>
    <row r="262" spans="1:34" s="24" customFormat="1" x14ac:dyDescent="0.2">
      <c r="A262" s="33">
        <f t="shared" si="56"/>
        <v>3000</v>
      </c>
      <c r="B262" s="33">
        <f t="shared" si="57"/>
        <v>3300</v>
      </c>
      <c r="C262" s="34" t="s">
        <v>17</v>
      </c>
      <c r="D262" s="34" t="str">
        <f t="shared" si="58"/>
        <v>2</v>
      </c>
      <c r="E262" s="34">
        <f t="shared" si="59"/>
        <v>5</v>
      </c>
      <c r="F262" s="34" t="str">
        <f t="shared" si="60"/>
        <v>04</v>
      </c>
      <c r="G262" s="34" t="str">
        <f t="shared" si="61"/>
        <v>005</v>
      </c>
      <c r="H262" s="33" t="str">
        <f t="shared" si="62"/>
        <v>E001</v>
      </c>
      <c r="I262" s="34">
        <f t="shared" si="63"/>
        <v>33903</v>
      </c>
      <c r="J262" s="34">
        <f t="shared" si="54"/>
        <v>1</v>
      </c>
      <c r="K262" s="34">
        <f t="shared" si="64"/>
        <v>1</v>
      </c>
      <c r="L262" s="34">
        <f t="shared" si="65"/>
        <v>15</v>
      </c>
      <c r="M262" s="34" t="s">
        <v>22</v>
      </c>
      <c r="N262" s="30">
        <v>4102</v>
      </c>
      <c r="O262" s="30" t="s">
        <v>55</v>
      </c>
      <c r="P262" s="30">
        <v>57</v>
      </c>
      <c r="Q262" s="30">
        <v>0</v>
      </c>
      <c r="R262" s="30">
        <v>33903</v>
      </c>
      <c r="S262" s="24">
        <f t="shared" si="55"/>
        <v>5054.83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1684.95</v>
      </c>
      <c r="AD262" s="24">
        <v>1684.94</v>
      </c>
      <c r="AE262" s="24">
        <v>1684.94</v>
      </c>
      <c r="AG262" s="35">
        <v>5054.83</v>
      </c>
      <c r="AH262" s="24">
        <f t="shared" si="66"/>
        <v>0</v>
      </c>
    </row>
    <row r="263" spans="1:34" s="24" customFormat="1" x14ac:dyDescent="0.2">
      <c r="A263" s="33">
        <f t="shared" si="56"/>
        <v>3000</v>
      </c>
      <c r="B263" s="33">
        <f t="shared" si="57"/>
        <v>3700</v>
      </c>
      <c r="C263" s="34" t="s">
        <v>17</v>
      </c>
      <c r="D263" s="34" t="str">
        <f t="shared" si="58"/>
        <v>2</v>
      </c>
      <c r="E263" s="34">
        <f t="shared" si="59"/>
        <v>5</v>
      </c>
      <c r="F263" s="34" t="str">
        <f t="shared" si="60"/>
        <v>04</v>
      </c>
      <c r="G263" s="34" t="str">
        <f t="shared" si="61"/>
        <v>005</v>
      </c>
      <c r="H263" s="33" t="str">
        <f t="shared" si="62"/>
        <v>E001</v>
      </c>
      <c r="I263" s="34">
        <f t="shared" si="63"/>
        <v>37104</v>
      </c>
      <c r="J263" s="34">
        <f t="shared" si="54"/>
        <v>1</v>
      </c>
      <c r="K263" s="34">
        <f t="shared" si="64"/>
        <v>1</v>
      </c>
      <c r="L263" s="34">
        <f t="shared" si="65"/>
        <v>15</v>
      </c>
      <c r="M263" s="34" t="s">
        <v>22</v>
      </c>
      <c r="N263" s="30">
        <v>4102</v>
      </c>
      <c r="O263" s="30" t="s">
        <v>55</v>
      </c>
      <c r="P263" s="30">
        <v>57</v>
      </c>
      <c r="Q263" s="30">
        <v>0</v>
      </c>
      <c r="R263" s="30">
        <v>37104</v>
      </c>
      <c r="S263" s="24">
        <f t="shared" si="55"/>
        <v>33576.46</v>
      </c>
      <c r="V263" s="24">
        <v>14500</v>
      </c>
      <c r="Z263" s="24">
        <v>14500</v>
      </c>
      <c r="AA263" s="24">
        <v>4576.46</v>
      </c>
      <c r="AG263" s="35">
        <v>33576.46</v>
      </c>
      <c r="AH263" s="24">
        <f t="shared" si="66"/>
        <v>0</v>
      </c>
    </row>
    <row r="264" spans="1:34" s="24" customFormat="1" x14ac:dyDescent="0.2">
      <c r="A264" s="33">
        <f t="shared" si="56"/>
        <v>3000</v>
      </c>
      <c r="B264" s="33">
        <f t="shared" si="57"/>
        <v>3700</v>
      </c>
      <c r="C264" s="34" t="s">
        <v>17</v>
      </c>
      <c r="D264" s="34" t="str">
        <f t="shared" si="58"/>
        <v>2</v>
      </c>
      <c r="E264" s="34">
        <f t="shared" si="59"/>
        <v>5</v>
      </c>
      <c r="F264" s="34" t="str">
        <f t="shared" si="60"/>
        <v>04</v>
      </c>
      <c r="G264" s="34" t="str">
        <f t="shared" si="61"/>
        <v>005</v>
      </c>
      <c r="H264" s="33" t="str">
        <f t="shared" si="62"/>
        <v>E001</v>
      </c>
      <c r="I264" s="34">
        <f t="shared" si="63"/>
        <v>37204</v>
      </c>
      <c r="J264" s="34">
        <f t="shared" si="54"/>
        <v>1</v>
      </c>
      <c r="K264" s="34">
        <f t="shared" si="64"/>
        <v>1</v>
      </c>
      <c r="L264" s="34">
        <f t="shared" si="65"/>
        <v>15</v>
      </c>
      <c r="M264" s="34" t="s">
        <v>22</v>
      </c>
      <c r="N264" s="30">
        <v>4102</v>
      </c>
      <c r="O264" s="30" t="s">
        <v>55</v>
      </c>
      <c r="P264" s="30">
        <v>57</v>
      </c>
      <c r="Q264" s="30">
        <v>0</v>
      </c>
      <c r="R264" s="30">
        <v>37204</v>
      </c>
      <c r="S264" s="24">
        <f t="shared" si="55"/>
        <v>33576.46</v>
      </c>
      <c r="T264" s="24">
        <v>0</v>
      </c>
      <c r="U264" s="24">
        <v>2500</v>
      </c>
      <c r="V264" s="24">
        <v>2500</v>
      </c>
      <c r="W264" s="24">
        <v>2500</v>
      </c>
      <c r="X264" s="24">
        <v>2500</v>
      </c>
      <c r="Y264" s="24">
        <v>2500</v>
      </c>
      <c r="Z264" s="24">
        <v>2500</v>
      </c>
      <c r="AA264" s="24">
        <v>2500</v>
      </c>
      <c r="AB264" s="24">
        <v>2500</v>
      </c>
      <c r="AC264" s="24">
        <v>2600</v>
      </c>
      <c r="AD264" s="24">
        <v>2500</v>
      </c>
      <c r="AE264" s="24">
        <v>8476.4599999999991</v>
      </c>
      <c r="AG264" s="35">
        <v>33576.46</v>
      </c>
      <c r="AH264" s="24">
        <f t="shared" si="66"/>
        <v>0</v>
      </c>
    </row>
    <row r="265" spans="1:34" s="24" customFormat="1" x14ac:dyDescent="0.2">
      <c r="A265" s="33">
        <f t="shared" si="56"/>
        <v>3000</v>
      </c>
      <c r="B265" s="33">
        <f t="shared" si="57"/>
        <v>3700</v>
      </c>
      <c r="C265" s="34" t="s">
        <v>17</v>
      </c>
      <c r="D265" s="34" t="str">
        <f t="shared" si="58"/>
        <v>2</v>
      </c>
      <c r="E265" s="34">
        <f t="shared" si="59"/>
        <v>5</v>
      </c>
      <c r="F265" s="34" t="str">
        <f t="shared" si="60"/>
        <v>04</v>
      </c>
      <c r="G265" s="34" t="str">
        <f t="shared" si="61"/>
        <v>005</v>
      </c>
      <c r="H265" s="33" t="str">
        <f t="shared" si="62"/>
        <v>E001</v>
      </c>
      <c r="I265" s="34">
        <f t="shared" si="63"/>
        <v>37504</v>
      </c>
      <c r="J265" s="34">
        <f t="shared" si="54"/>
        <v>1</v>
      </c>
      <c r="K265" s="34">
        <f t="shared" si="64"/>
        <v>1</v>
      </c>
      <c r="L265" s="34">
        <f t="shared" si="65"/>
        <v>15</v>
      </c>
      <c r="M265" s="34" t="s">
        <v>22</v>
      </c>
      <c r="N265" s="30">
        <v>4102</v>
      </c>
      <c r="O265" s="30" t="s">
        <v>55</v>
      </c>
      <c r="P265" s="30">
        <v>57</v>
      </c>
      <c r="Q265" s="30">
        <v>0</v>
      </c>
      <c r="R265" s="30">
        <v>37504</v>
      </c>
      <c r="S265" s="24">
        <f t="shared" si="55"/>
        <v>33576.46</v>
      </c>
      <c r="U265" s="24">
        <v>9100</v>
      </c>
      <c r="V265" s="24">
        <v>9100</v>
      </c>
      <c r="Z265" s="24">
        <v>6276.46</v>
      </c>
      <c r="AA265" s="24">
        <v>3900</v>
      </c>
      <c r="AC265" s="24">
        <v>5200</v>
      </c>
      <c r="AG265" s="35">
        <v>33576.46</v>
      </c>
      <c r="AH265" s="24">
        <f t="shared" si="66"/>
        <v>0</v>
      </c>
    </row>
    <row r="266" spans="1:34" s="24" customFormat="1" x14ac:dyDescent="0.2">
      <c r="A266" s="33">
        <f t="shared" si="56"/>
        <v>2000</v>
      </c>
      <c r="B266" s="33">
        <f t="shared" si="57"/>
        <v>2100</v>
      </c>
      <c r="C266" s="34" t="s">
        <v>17</v>
      </c>
      <c r="D266" s="34" t="str">
        <f t="shared" si="58"/>
        <v>2</v>
      </c>
      <c r="E266" s="34">
        <f t="shared" si="59"/>
        <v>5</v>
      </c>
      <c r="F266" s="34" t="str">
        <f t="shared" si="60"/>
        <v>04</v>
      </c>
      <c r="G266" s="34" t="str">
        <f t="shared" si="61"/>
        <v>005</v>
      </c>
      <c r="H266" s="33" t="str">
        <f t="shared" si="62"/>
        <v>E001</v>
      </c>
      <c r="I266" s="34">
        <f t="shared" si="63"/>
        <v>21101</v>
      </c>
      <c r="J266" s="34">
        <f t="shared" si="54"/>
        <v>1</v>
      </c>
      <c r="K266" s="34">
        <f t="shared" si="64"/>
        <v>1</v>
      </c>
      <c r="L266" s="34">
        <f t="shared" si="65"/>
        <v>15</v>
      </c>
      <c r="M266" s="34" t="s">
        <v>22</v>
      </c>
      <c r="N266" s="30">
        <v>4109</v>
      </c>
      <c r="O266" s="30" t="s">
        <v>55</v>
      </c>
      <c r="P266" s="30">
        <v>57</v>
      </c>
      <c r="Q266" s="30">
        <v>0</v>
      </c>
      <c r="R266" s="30">
        <v>21101</v>
      </c>
      <c r="S266" s="24">
        <f t="shared" si="55"/>
        <v>495436.05000000005</v>
      </c>
      <c r="U266" s="24">
        <v>54923.16</v>
      </c>
      <c r="V266" s="24">
        <v>92090.03</v>
      </c>
      <c r="W266" s="24">
        <v>272381.78000000003</v>
      </c>
      <c r="X266" s="24">
        <v>75551.839999999997</v>
      </c>
      <c r="Y266" s="24">
        <v>0</v>
      </c>
      <c r="Z266" s="24">
        <v>0</v>
      </c>
      <c r="AA266" s="24">
        <v>489.24</v>
      </c>
      <c r="AG266" s="35">
        <v>495436.05</v>
      </c>
      <c r="AH266" s="24">
        <f t="shared" si="66"/>
        <v>0</v>
      </c>
    </row>
    <row r="267" spans="1:34" s="24" customFormat="1" x14ac:dyDescent="0.2">
      <c r="A267" s="33">
        <f t="shared" si="56"/>
        <v>2000</v>
      </c>
      <c r="B267" s="33">
        <f t="shared" si="57"/>
        <v>2100</v>
      </c>
      <c r="C267" s="34" t="s">
        <v>17</v>
      </c>
      <c r="D267" s="34" t="str">
        <f t="shared" si="58"/>
        <v>2</v>
      </c>
      <c r="E267" s="34">
        <f t="shared" si="59"/>
        <v>5</v>
      </c>
      <c r="F267" s="34" t="str">
        <f t="shared" si="60"/>
        <v>04</v>
      </c>
      <c r="G267" s="34" t="str">
        <f t="shared" si="61"/>
        <v>005</v>
      </c>
      <c r="H267" s="33" t="str">
        <f t="shared" si="62"/>
        <v>E001</v>
      </c>
      <c r="I267" s="34">
        <f t="shared" si="63"/>
        <v>21401</v>
      </c>
      <c r="J267" s="34">
        <f t="shared" si="54"/>
        <v>1</v>
      </c>
      <c r="K267" s="34">
        <f t="shared" si="64"/>
        <v>1</v>
      </c>
      <c r="L267" s="34">
        <f t="shared" si="65"/>
        <v>15</v>
      </c>
      <c r="M267" s="34" t="s">
        <v>22</v>
      </c>
      <c r="N267" s="30">
        <v>4109</v>
      </c>
      <c r="O267" s="30" t="s">
        <v>55</v>
      </c>
      <c r="P267" s="30">
        <v>57</v>
      </c>
      <c r="Q267" s="30">
        <v>0</v>
      </c>
      <c r="R267" s="30">
        <v>21401</v>
      </c>
      <c r="S267" s="24">
        <f t="shared" si="55"/>
        <v>765549.71</v>
      </c>
      <c r="T267" s="24">
        <v>0</v>
      </c>
      <c r="U267" s="24">
        <v>58399.16</v>
      </c>
      <c r="V267" s="24">
        <v>83565.14</v>
      </c>
      <c r="W267" s="24">
        <v>287491.05</v>
      </c>
      <c r="Y267" s="24">
        <v>10289.290000000001</v>
      </c>
      <c r="Z267" s="24">
        <v>105150.1</v>
      </c>
      <c r="AA267" s="24">
        <v>0</v>
      </c>
      <c r="AB267" s="24">
        <v>28182.92</v>
      </c>
      <c r="AC267" s="24">
        <v>169293.1</v>
      </c>
      <c r="AD267" s="24">
        <v>23178.95</v>
      </c>
      <c r="AG267" s="35">
        <v>765549.71</v>
      </c>
      <c r="AH267" s="24">
        <f t="shared" si="66"/>
        <v>0</v>
      </c>
    </row>
    <row r="268" spans="1:34" s="24" customFormat="1" x14ac:dyDescent="0.2">
      <c r="A268" s="33">
        <f t="shared" si="56"/>
        <v>2000</v>
      </c>
      <c r="B268" s="33">
        <f t="shared" si="57"/>
        <v>2100</v>
      </c>
      <c r="C268" s="34" t="s">
        <v>17</v>
      </c>
      <c r="D268" s="34" t="str">
        <f t="shared" si="58"/>
        <v>2</v>
      </c>
      <c r="E268" s="34">
        <f t="shared" si="59"/>
        <v>5</v>
      </c>
      <c r="F268" s="34" t="str">
        <f t="shared" si="60"/>
        <v>04</v>
      </c>
      <c r="G268" s="34" t="str">
        <f t="shared" si="61"/>
        <v>005</v>
      </c>
      <c r="H268" s="33" t="str">
        <f t="shared" si="62"/>
        <v>E001</v>
      </c>
      <c r="I268" s="34">
        <f t="shared" si="63"/>
        <v>21601</v>
      </c>
      <c r="J268" s="34">
        <f t="shared" si="54"/>
        <v>1</v>
      </c>
      <c r="K268" s="34">
        <f t="shared" si="64"/>
        <v>1</v>
      </c>
      <c r="L268" s="34">
        <f t="shared" si="65"/>
        <v>15</v>
      </c>
      <c r="M268" s="34" t="s">
        <v>22</v>
      </c>
      <c r="N268" s="30">
        <v>4109</v>
      </c>
      <c r="O268" s="30" t="s">
        <v>55</v>
      </c>
      <c r="P268" s="30">
        <v>57</v>
      </c>
      <c r="Q268" s="30">
        <v>0</v>
      </c>
      <c r="R268" s="30">
        <v>21601</v>
      </c>
      <c r="S268" s="24">
        <f t="shared" si="55"/>
        <v>279875.81</v>
      </c>
      <c r="T268" s="24">
        <v>115034</v>
      </c>
      <c r="U268" s="24">
        <v>108375</v>
      </c>
      <c r="V268" s="24">
        <v>56466.81</v>
      </c>
      <c r="Z268" s="24">
        <v>0</v>
      </c>
      <c r="AG268" s="35">
        <v>279875.81</v>
      </c>
      <c r="AH268" s="24">
        <f t="shared" si="66"/>
        <v>0</v>
      </c>
    </row>
    <row r="269" spans="1:34" s="24" customFormat="1" x14ac:dyDescent="0.2">
      <c r="A269" s="33">
        <f t="shared" si="56"/>
        <v>3000</v>
      </c>
      <c r="B269" s="33">
        <f t="shared" si="57"/>
        <v>3200</v>
      </c>
      <c r="C269" s="34" t="s">
        <v>17</v>
      </c>
      <c r="D269" s="34" t="str">
        <f t="shared" si="58"/>
        <v>2</v>
      </c>
      <c r="E269" s="34">
        <f t="shared" si="59"/>
        <v>5</v>
      </c>
      <c r="F269" s="34" t="str">
        <f t="shared" si="60"/>
        <v>04</v>
      </c>
      <c r="G269" s="34" t="str">
        <f t="shared" si="61"/>
        <v>005</v>
      </c>
      <c r="H269" s="33" t="str">
        <f t="shared" si="62"/>
        <v>E001</v>
      </c>
      <c r="I269" s="34">
        <f t="shared" si="63"/>
        <v>32701</v>
      </c>
      <c r="J269" s="34">
        <f t="shared" si="54"/>
        <v>1</v>
      </c>
      <c r="K269" s="34">
        <f t="shared" si="64"/>
        <v>1</v>
      </c>
      <c r="L269" s="34">
        <f t="shared" si="65"/>
        <v>15</v>
      </c>
      <c r="M269" s="34" t="s">
        <v>22</v>
      </c>
      <c r="N269" s="30">
        <v>4109</v>
      </c>
      <c r="O269" s="30" t="s">
        <v>55</v>
      </c>
      <c r="P269" s="30">
        <v>57</v>
      </c>
      <c r="Q269" s="30">
        <v>0</v>
      </c>
      <c r="R269" s="30">
        <v>32701</v>
      </c>
      <c r="S269" s="24">
        <f t="shared" si="55"/>
        <v>1266167.6499999999</v>
      </c>
      <c r="U269" s="24">
        <v>0</v>
      </c>
      <c r="V269" s="24">
        <v>1266167.6499999999</v>
      </c>
      <c r="W269" s="24">
        <v>0</v>
      </c>
      <c r="AG269" s="35">
        <v>1266167.6499999999</v>
      </c>
      <c r="AH269" s="24">
        <f t="shared" si="66"/>
        <v>0</v>
      </c>
    </row>
    <row r="270" spans="1:34" s="24" customFormat="1" x14ac:dyDescent="0.2">
      <c r="A270" s="33">
        <f t="shared" si="56"/>
        <v>3000</v>
      </c>
      <c r="B270" s="33">
        <f t="shared" si="57"/>
        <v>3400</v>
      </c>
      <c r="C270" s="34" t="s">
        <v>17</v>
      </c>
      <c r="D270" s="34" t="str">
        <f t="shared" si="58"/>
        <v>2</v>
      </c>
      <c r="E270" s="34">
        <f t="shared" si="59"/>
        <v>5</v>
      </c>
      <c r="F270" s="34" t="str">
        <f t="shared" si="60"/>
        <v>04</v>
      </c>
      <c r="G270" s="34" t="str">
        <f t="shared" si="61"/>
        <v>005</v>
      </c>
      <c r="H270" s="33" t="str">
        <f t="shared" si="62"/>
        <v>E001</v>
      </c>
      <c r="I270" s="34">
        <f t="shared" si="63"/>
        <v>34701</v>
      </c>
      <c r="J270" s="34">
        <f t="shared" si="54"/>
        <v>1</v>
      </c>
      <c r="K270" s="34">
        <f t="shared" si="64"/>
        <v>1</v>
      </c>
      <c r="L270" s="34">
        <f t="shared" si="65"/>
        <v>15</v>
      </c>
      <c r="M270" s="34" t="s">
        <v>22</v>
      </c>
      <c r="N270" s="30">
        <v>4109</v>
      </c>
      <c r="O270" s="30" t="s">
        <v>55</v>
      </c>
      <c r="P270" s="30">
        <v>57</v>
      </c>
      <c r="Q270" s="30">
        <v>0</v>
      </c>
      <c r="R270" s="30">
        <v>34701</v>
      </c>
      <c r="S270" s="24">
        <f t="shared" si="55"/>
        <v>623491.64</v>
      </c>
      <c r="W270" s="24">
        <v>193026</v>
      </c>
      <c r="AA270" s="24">
        <v>193422</v>
      </c>
      <c r="AB270" s="24">
        <v>709</v>
      </c>
      <c r="AC270" s="24">
        <v>38504</v>
      </c>
      <c r="AD270" s="24">
        <v>197830.64</v>
      </c>
      <c r="AG270" s="35">
        <v>623491.64</v>
      </c>
      <c r="AH270" s="24">
        <f t="shared" si="66"/>
        <v>0</v>
      </c>
    </row>
    <row r="271" spans="1:34" s="24" customFormat="1" x14ac:dyDescent="0.2">
      <c r="A271" s="33">
        <f t="shared" si="56"/>
        <v>3000</v>
      </c>
      <c r="B271" s="33">
        <f t="shared" si="57"/>
        <v>3500</v>
      </c>
      <c r="C271" s="34" t="s">
        <v>17</v>
      </c>
      <c r="D271" s="34" t="str">
        <f t="shared" si="58"/>
        <v>2</v>
      </c>
      <c r="E271" s="34">
        <f t="shared" si="59"/>
        <v>5</v>
      </c>
      <c r="F271" s="34" t="str">
        <f t="shared" si="60"/>
        <v>04</v>
      </c>
      <c r="G271" s="34" t="str">
        <f t="shared" si="61"/>
        <v>005</v>
      </c>
      <c r="H271" s="33" t="str">
        <f t="shared" si="62"/>
        <v>E001</v>
      </c>
      <c r="I271" s="34">
        <f t="shared" si="63"/>
        <v>35901</v>
      </c>
      <c r="J271" s="34">
        <f t="shared" si="54"/>
        <v>1</v>
      </c>
      <c r="K271" s="34">
        <f t="shared" si="64"/>
        <v>1</v>
      </c>
      <c r="L271" s="34">
        <f t="shared" si="65"/>
        <v>15</v>
      </c>
      <c r="M271" s="34" t="s">
        <v>22</v>
      </c>
      <c r="N271" s="30">
        <v>4109</v>
      </c>
      <c r="O271" s="30" t="s">
        <v>55</v>
      </c>
      <c r="P271" s="30">
        <v>57</v>
      </c>
      <c r="Q271" s="30">
        <v>0</v>
      </c>
      <c r="R271" s="30">
        <v>35901</v>
      </c>
      <c r="S271" s="24">
        <f t="shared" si="55"/>
        <v>33572.629999999997</v>
      </c>
      <c r="V271" s="24" t="s">
        <v>57</v>
      </c>
      <c r="X271" s="24">
        <v>33572.629999999997</v>
      </c>
      <c r="AG271" s="35">
        <v>33572.629999999997</v>
      </c>
      <c r="AH271" s="24">
        <f t="shared" si="66"/>
        <v>0</v>
      </c>
    </row>
    <row r="272" spans="1:34" s="24" customFormat="1" x14ac:dyDescent="0.2">
      <c r="A272" s="33">
        <f t="shared" si="56"/>
        <v>3000</v>
      </c>
      <c r="B272" s="33">
        <f t="shared" si="57"/>
        <v>3700</v>
      </c>
      <c r="C272" s="34" t="s">
        <v>17</v>
      </c>
      <c r="D272" s="34" t="str">
        <f t="shared" si="58"/>
        <v>2</v>
      </c>
      <c r="E272" s="34">
        <f t="shared" si="59"/>
        <v>5</v>
      </c>
      <c r="F272" s="34" t="str">
        <f t="shared" si="60"/>
        <v>04</v>
      </c>
      <c r="G272" s="34" t="str">
        <f t="shared" si="61"/>
        <v>005</v>
      </c>
      <c r="H272" s="33" t="str">
        <f t="shared" si="62"/>
        <v>E001</v>
      </c>
      <c r="I272" s="34">
        <f t="shared" si="63"/>
        <v>37104</v>
      </c>
      <c r="J272" s="34">
        <f t="shared" si="54"/>
        <v>1</v>
      </c>
      <c r="K272" s="34">
        <f t="shared" si="64"/>
        <v>1</v>
      </c>
      <c r="L272" s="34">
        <f t="shared" si="65"/>
        <v>15</v>
      </c>
      <c r="M272" s="34" t="s">
        <v>22</v>
      </c>
      <c r="N272" s="30">
        <v>4109</v>
      </c>
      <c r="O272" s="30" t="s">
        <v>55</v>
      </c>
      <c r="P272" s="30">
        <v>57</v>
      </c>
      <c r="Q272" s="30">
        <v>0</v>
      </c>
      <c r="R272" s="30">
        <v>37104</v>
      </c>
      <c r="S272" s="24">
        <f t="shared" si="55"/>
        <v>33572.629999999997</v>
      </c>
      <c r="V272" s="24" t="s">
        <v>57</v>
      </c>
      <c r="Y272" s="24">
        <v>20000</v>
      </c>
      <c r="Z272" s="24" t="s">
        <v>57</v>
      </c>
      <c r="AC272" s="24">
        <v>13572.63</v>
      </c>
      <c r="AG272" s="35">
        <v>33572.629999999997</v>
      </c>
      <c r="AH272" s="24">
        <f t="shared" si="66"/>
        <v>0</v>
      </c>
    </row>
    <row r="273" spans="1:36" x14ac:dyDescent="0.2">
      <c r="A273" s="33">
        <f t="shared" si="56"/>
        <v>3000</v>
      </c>
      <c r="B273" s="33">
        <f t="shared" si="57"/>
        <v>3700</v>
      </c>
      <c r="C273" s="34" t="s">
        <v>17</v>
      </c>
      <c r="D273" s="34" t="str">
        <f t="shared" si="58"/>
        <v>2</v>
      </c>
      <c r="E273" s="34">
        <f t="shared" si="59"/>
        <v>5</v>
      </c>
      <c r="F273" s="34" t="str">
        <f t="shared" si="60"/>
        <v>04</v>
      </c>
      <c r="G273" s="34" t="str">
        <f t="shared" si="61"/>
        <v>005</v>
      </c>
      <c r="H273" s="33" t="str">
        <f t="shared" si="62"/>
        <v>E001</v>
      </c>
      <c r="I273" s="34">
        <f t="shared" si="63"/>
        <v>37504</v>
      </c>
      <c r="J273" s="34">
        <f t="shared" si="54"/>
        <v>1</v>
      </c>
      <c r="K273" s="34">
        <f t="shared" si="64"/>
        <v>1</v>
      </c>
      <c r="L273" s="34">
        <f t="shared" si="65"/>
        <v>15</v>
      </c>
      <c r="M273" s="34" t="s">
        <v>22</v>
      </c>
      <c r="N273" s="30">
        <v>4109</v>
      </c>
      <c r="O273" s="30" t="s">
        <v>55</v>
      </c>
      <c r="P273" s="30">
        <v>57</v>
      </c>
      <c r="Q273" s="30">
        <v>0</v>
      </c>
      <c r="R273" s="30">
        <v>37504</v>
      </c>
      <c r="S273" s="24">
        <f t="shared" si="55"/>
        <v>62349.16</v>
      </c>
      <c r="T273" s="24"/>
      <c r="U273" s="24"/>
      <c r="V273" s="24" t="s">
        <v>57</v>
      </c>
      <c r="W273" s="24"/>
      <c r="X273" s="24"/>
      <c r="Y273" s="24">
        <v>30000</v>
      </c>
      <c r="Z273" s="24" t="s">
        <v>57</v>
      </c>
      <c r="AA273" s="24"/>
      <c r="AB273" s="24"/>
      <c r="AC273" s="24">
        <v>32349.16</v>
      </c>
      <c r="AD273" s="24"/>
      <c r="AE273" s="24"/>
      <c r="AF273" s="24"/>
      <c r="AG273" s="35">
        <v>62349.16</v>
      </c>
      <c r="AH273" s="24">
        <f t="shared" si="66"/>
        <v>0</v>
      </c>
    </row>
    <row r="274" spans="1:36" x14ac:dyDescent="0.2">
      <c r="A274" s="33">
        <f t="shared" si="56"/>
        <v>2000</v>
      </c>
      <c r="B274" s="33">
        <f t="shared" si="57"/>
        <v>2100</v>
      </c>
      <c r="C274" s="34" t="s">
        <v>17</v>
      </c>
      <c r="D274" s="34" t="str">
        <f t="shared" si="58"/>
        <v>2</v>
      </c>
      <c r="E274" s="34">
        <f t="shared" si="59"/>
        <v>5</v>
      </c>
      <c r="F274" s="34" t="str">
        <f t="shared" si="60"/>
        <v>04</v>
      </c>
      <c r="G274" s="34" t="str">
        <f t="shared" si="61"/>
        <v>005</v>
      </c>
      <c r="H274" s="33" t="str">
        <f t="shared" si="62"/>
        <v>E001</v>
      </c>
      <c r="I274" s="34">
        <f t="shared" si="63"/>
        <v>21101</v>
      </c>
      <c r="J274" s="34">
        <f t="shared" si="54"/>
        <v>1</v>
      </c>
      <c r="K274" s="34">
        <f t="shared" si="64"/>
        <v>1</v>
      </c>
      <c r="L274" s="34">
        <f t="shared" si="65"/>
        <v>15</v>
      </c>
      <c r="M274" s="34" t="s">
        <v>22</v>
      </c>
      <c r="N274" s="30">
        <v>4201</v>
      </c>
      <c r="O274" s="30" t="s">
        <v>55</v>
      </c>
      <c r="P274" s="30">
        <v>57</v>
      </c>
      <c r="Q274" s="30">
        <v>0</v>
      </c>
      <c r="R274" s="30">
        <v>21101</v>
      </c>
      <c r="S274" s="24">
        <f t="shared" si="55"/>
        <v>2394.21</v>
      </c>
      <c r="T274" s="24">
        <v>0</v>
      </c>
      <c r="U274" s="24">
        <v>0</v>
      </c>
      <c r="V274" s="24">
        <v>0</v>
      </c>
      <c r="W274" s="24">
        <v>1000</v>
      </c>
      <c r="X274" s="24">
        <v>0</v>
      </c>
      <c r="Y274" s="24">
        <v>0</v>
      </c>
      <c r="Z274" s="24">
        <v>0</v>
      </c>
      <c r="AA274" s="24">
        <v>1394.21</v>
      </c>
      <c r="AB274" s="24">
        <v>0</v>
      </c>
      <c r="AC274" s="24">
        <v>0</v>
      </c>
      <c r="AD274" s="24">
        <v>0</v>
      </c>
      <c r="AE274" s="24">
        <v>0</v>
      </c>
      <c r="AF274" s="24"/>
      <c r="AG274" s="35">
        <v>2394.21</v>
      </c>
      <c r="AH274" s="24">
        <f t="shared" si="66"/>
        <v>0</v>
      </c>
      <c r="AI274" s="24"/>
    </row>
    <row r="275" spans="1:36" x14ac:dyDescent="0.2">
      <c r="A275" s="33">
        <f t="shared" si="56"/>
        <v>2000</v>
      </c>
      <c r="B275" s="33">
        <f t="shared" si="57"/>
        <v>2200</v>
      </c>
      <c r="C275" s="34" t="s">
        <v>17</v>
      </c>
      <c r="D275" s="34" t="str">
        <f t="shared" si="58"/>
        <v>2</v>
      </c>
      <c r="E275" s="34">
        <f t="shared" si="59"/>
        <v>5</v>
      </c>
      <c r="F275" s="34" t="str">
        <f t="shared" si="60"/>
        <v>04</v>
      </c>
      <c r="G275" s="34" t="str">
        <f t="shared" si="61"/>
        <v>005</v>
      </c>
      <c r="H275" s="33" t="str">
        <f t="shared" si="62"/>
        <v>E001</v>
      </c>
      <c r="I275" s="34">
        <f t="shared" si="63"/>
        <v>22104</v>
      </c>
      <c r="J275" s="34">
        <f t="shared" si="54"/>
        <v>1</v>
      </c>
      <c r="K275" s="34">
        <f t="shared" si="64"/>
        <v>1</v>
      </c>
      <c r="L275" s="34">
        <f t="shared" si="65"/>
        <v>15</v>
      </c>
      <c r="M275" s="34" t="s">
        <v>22</v>
      </c>
      <c r="N275" s="30">
        <v>4201</v>
      </c>
      <c r="O275" s="30" t="s">
        <v>55</v>
      </c>
      <c r="P275" s="30">
        <v>57</v>
      </c>
      <c r="Q275" s="30">
        <v>0</v>
      </c>
      <c r="R275" s="30">
        <v>22104</v>
      </c>
      <c r="S275" s="24">
        <f t="shared" si="55"/>
        <v>25898.879999999997</v>
      </c>
      <c r="T275" s="24">
        <v>0</v>
      </c>
      <c r="U275" s="24">
        <v>0</v>
      </c>
      <c r="V275" s="24">
        <v>3000</v>
      </c>
      <c r="W275" s="24">
        <v>0</v>
      </c>
      <c r="X275" s="24">
        <v>3000</v>
      </c>
      <c r="Y275" s="24">
        <v>0</v>
      </c>
      <c r="Z275" s="24">
        <v>3000</v>
      </c>
      <c r="AA275" s="24">
        <v>0</v>
      </c>
      <c r="AB275" s="24">
        <v>13898.88</v>
      </c>
      <c r="AC275" s="24">
        <v>0</v>
      </c>
      <c r="AD275" s="24">
        <v>3000</v>
      </c>
      <c r="AE275" s="24">
        <v>0</v>
      </c>
      <c r="AF275" s="24"/>
      <c r="AG275" s="35">
        <v>25898.879999999997</v>
      </c>
      <c r="AH275" s="24">
        <f t="shared" si="66"/>
        <v>0</v>
      </c>
    </row>
    <row r="276" spans="1:36" x14ac:dyDescent="0.2">
      <c r="A276" s="33">
        <f t="shared" si="56"/>
        <v>3000</v>
      </c>
      <c r="B276" s="33">
        <f t="shared" si="57"/>
        <v>3200</v>
      </c>
      <c r="C276" s="34" t="s">
        <v>17</v>
      </c>
      <c r="D276" s="34" t="str">
        <f t="shared" si="58"/>
        <v>2</v>
      </c>
      <c r="E276" s="34">
        <f t="shared" si="59"/>
        <v>5</v>
      </c>
      <c r="F276" s="34" t="str">
        <f t="shared" si="60"/>
        <v>04</v>
      </c>
      <c r="G276" s="34" t="str">
        <f t="shared" si="61"/>
        <v>005</v>
      </c>
      <c r="H276" s="33" t="str">
        <f t="shared" si="62"/>
        <v>E001</v>
      </c>
      <c r="I276" s="34">
        <f t="shared" si="63"/>
        <v>32701</v>
      </c>
      <c r="J276" s="34">
        <f t="shared" si="54"/>
        <v>1</v>
      </c>
      <c r="K276" s="34">
        <f t="shared" si="64"/>
        <v>1</v>
      </c>
      <c r="L276" s="34">
        <f t="shared" si="65"/>
        <v>15</v>
      </c>
      <c r="M276" s="34" t="s">
        <v>22</v>
      </c>
      <c r="N276" s="30">
        <v>4201</v>
      </c>
      <c r="O276" s="30" t="s">
        <v>55</v>
      </c>
      <c r="P276" s="30">
        <v>57</v>
      </c>
      <c r="Q276" s="30">
        <v>0</v>
      </c>
      <c r="R276" s="30">
        <v>32701</v>
      </c>
      <c r="S276" s="24">
        <f t="shared" si="55"/>
        <v>434651.29</v>
      </c>
      <c r="T276" s="24">
        <v>0</v>
      </c>
      <c r="U276" s="24">
        <v>0</v>
      </c>
      <c r="V276" s="24">
        <v>43465</v>
      </c>
      <c r="W276" s="24">
        <v>43465</v>
      </c>
      <c r="X276" s="24">
        <v>43465</v>
      </c>
      <c r="Y276" s="24">
        <v>43465</v>
      </c>
      <c r="Z276" s="24">
        <v>43465</v>
      </c>
      <c r="AA276" s="24">
        <v>43465</v>
      </c>
      <c r="AB276" s="24">
        <v>43465</v>
      </c>
      <c r="AC276" s="24">
        <v>43465</v>
      </c>
      <c r="AD276" s="24">
        <v>43466.29</v>
      </c>
      <c r="AE276" s="24">
        <v>43465</v>
      </c>
      <c r="AF276" s="24"/>
      <c r="AG276" s="35">
        <v>434651.29</v>
      </c>
      <c r="AH276" s="24">
        <f t="shared" si="66"/>
        <v>0</v>
      </c>
    </row>
    <row r="277" spans="1:36" x14ac:dyDescent="0.2">
      <c r="A277" s="33">
        <f t="shared" si="56"/>
        <v>3000</v>
      </c>
      <c r="B277" s="33">
        <f t="shared" si="57"/>
        <v>3300</v>
      </c>
      <c r="C277" s="34" t="s">
        <v>17</v>
      </c>
      <c r="D277" s="34" t="str">
        <f t="shared" si="58"/>
        <v>2</v>
      </c>
      <c r="E277" s="34">
        <f t="shared" si="59"/>
        <v>5</v>
      </c>
      <c r="F277" s="34" t="str">
        <f t="shared" si="60"/>
        <v>04</v>
      </c>
      <c r="G277" s="34" t="str">
        <f t="shared" si="61"/>
        <v>005</v>
      </c>
      <c r="H277" s="33" t="str">
        <f t="shared" si="62"/>
        <v>E001</v>
      </c>
      <c r="I277" s="34">
        <f t="shared" si="63"/>
        <v>33903</v>
      </c>
      <c r="J277" s="34">
        <f t="shared" si="54"/>
        <v>1</v>
      </c>
      <c r="K277" s="34">
        <f t="shared" si="64"/>
        <v>1</v>
      </c>
      <c r="L277" s="34">
        <f t="shared" si="65"/>
        <v>15</v>
      </c>
      <c r="M277" s="34" t="s">
        <v>22</v>
      </c>
      <c r="N277" s="30">
        <v>4201</v>
      </c>
      <c r="O277" s="30" t="s">
        <v>55</v>
      </c>
      <c r="P277" s="30">
        <v>57</v>
      </c>
      <c r="Q277" s="30">
        <v>0</v>
      </c>
      <c r="R277" s="30">
        <v>33903</v>
      </c>
      <c r="S277" s="24">
        <f t="shared" si="55"/>
        <v>189775.51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63258.51</v>
      </c>
      <c r="AD277" s="24">
        <v>63258.5</v>
      </c>
      <c r="AE277" s="24">
        <v>63258.5</v>
      </c>
      <c r="AF277" s="24"/>
      <c r="AG277" s="35">
        <v>189775.51</v>
      </c>
      <c r="AH277" s="24">
        <f t="shared" si="66"/>
        <v>0</v>
      </c>
      <c r="AI277" s="24"/>
      <c r="AJ277" s="24"/>
    </row>
    <row r="278" spans="1:36" x14ac:dyDescent="0.2">
      <c r="A278" s="33">
        <f t="shared" si="56"/>
        <v>3000</v>
      </c>
      <c r="B278" s="33">
        <f t="shared" si="57"/>
        <v>3700</v>
      </c>
      <c r="C278" s="34" t="s">
        <v>17</v>
      </c>
      <c r="D278" s="34" t="str">
        <f t="shared" si="58"/>
        <v>2</v>
      </c>
      <c r="E278" s="34">
        <f t="shared" si="59"/>
        <v>5</v>
      </c>
      <c r="F278" s="34" t="str">
        <f t="shared" si="60"/>
        <v>04</v>
      </c>
      <c r="G278" s="34" t="str">
        <f t="shared" si="61"/>
        <v>005</v>
      </c>
      <c r="H278" s="33" t="str">
        <f t="shared" si="62"/>
        <v>E001</v>
      </c>
      <c r="I278" s="34">
        <f t="shared" si="63"/>
        <v>37104</v>
      </c>
      <c r="J278" s="34">
        <f t="shared" si="54"/>
        <v>1</v>
      </c>
      <c r="K278" s="34">
        <f t="shared" si="64"/>
        <v>1</v>
      </c>
      <c r="L278" s="34">
        <f t="shared" si="65"/>
        <v>15</v>
      </c>
      <c r="M278" s="34" t="s">
        <v>22</v>
      </c>
      <c r="N278" s="30">
        <v>4201</v>
      </c>
      <c r="O278" s="30" t="s">
        <v>55</v>
      </c>
      <c r="P278" s="30">
        <v>57</v>
      </c>
      <c r="Q278" s="30">
        <v>0</v>
      </c>
      <c r="R278" s="30">
        <v>37104</v>
      </c>
      <c r="S278" s="24">
        <f t="shared" si="55"/>
        <v>33576.46</v>
      </c>
      <c r="T278" s="24">
        <v>0</v>
      </c>
      <c r="U278" s="24">
        <v>8000</v>
      </c>
      <c r="V278" s="24">
        <v>0</v>
      </c>
      <c r="W278" s="24">
        <v>0</v>
      </c>
      <c r="X278" s="24">
        <v>8000</v>
      </c>
      <c r="Y278" s="24">
        <v>0</v>
      </c>
      <c r="Z278" s="24">
        <v>0</v>
      </c>
      <c r="AA278" s="24">
        <v>8000</v>
      </c>
      <c r="AB278" s="24">
        <v>0</v>
      </c>
      <c r="AC278" s="24">
        <v>0</v>
      </c>
      <c r="AD278" s="24">
        <v>9576.4599999999991</v>
      </c>
      <c r="AE278" s="24">
        <v>0</v>
      </c>
      <c r="AF278" s="24"/>
      <c r="AG278" s="35">
        <v>33576.46</v>
      </c>
      <c r="AH278" s="24">
        <f t="shared" si="66"/>
        <v>0</v>
      </c>
    </row>
    <row r="279" spans="1:36" x14ac:dyDescent="0.2">
      <c r="A279" s="33">
        <f t="shared" si="56"/>
        <v>3000</v>
      </c>
      <c r="B279" s="33">
        <f t="shared" si="57"/>
        <v>3700</v>
      </c>
      <c r="C279" s="34" t="s">
        <v>17</v>
      </c>
      <c r="D279" s="34" t="str">
        <f t="shared" si="58"/>
        <v>2</v>
      </c>
      <c r="E279" s="34">
        <f t="shared" si="59"/>
        <v>5</v>
      </c>
      <c r="F279" s="34" t="str">
        <f t="shared" si="60"/>
        <v>04</v>
      </c>
      <c r="G279" s="34" t="str">
        <f t="shared" si="61"/>
        <v>005</v>
      </c>
      <c r="H279" s="33" t="str">
        <f t="shared" si="62"/>
        <v>E001</v>
      </c>
      <c r="I279" s="34">
        <f t="shared" si="63"/>
        <v>37204</v>
      </c>
      <c r="J279" s="34">
        <f t="shared" si="54"/>
        <v>1</v>
      </c>
      <c r="K279" s="34">
        <f t="shared" si="64"/>
        <v>1</v>
      </c>
      <c r="L279" s="34">
        <f t="shared" si="65"/>
        <v>15</v>
      </c>
      <c r="M279" s="34" t="s">
        <v>22</v>
      </c>
      <c r="N279" s="30">
        <v>4201</v>
      </c>
      <c r="O279" s="30" t="s">
        <v>55</v>
      </c>
      <c r="P279" s="30">
        <v>57</v>
      </c>
      <c r="Q279" s="30">
        <v>0</v>
      </c>
      <c r="R279" s="30">
        <v>37204</v>
      </c>
      <c r="S279" s="24">
        <f t="shared" si="55"/>
        <v>28776.54</v>
      </c>
      <c r="T279" s="24">
        <v>0</v>
      </c>
      <c r="U279" s="24">
        <v>6000</v>
      </c>
      <c r="V279" s="24">
        <v>0</v>
      </c>
      <c r="W279" s="24">
        <v>0</v>
      </c>
      <c r="X279" s="24">
        <v>6000</v>
      </c>
      <c r="Y279" s="24">
        <v>0</v>
      </c>
      <c r="Z279" s="24">
        <v>0</v>
      </c>
      <c r="AA279" s="24">
        <v>6000</v>
      </c>
      <c r="AB279" s="24">
        <v>0</v>
      </c>
      <c r="AC279" s="24">
        <v>4776.54</v>
      </c>
      <c r="AD279" s="24">
        <v>6000</v>
      </c>
      <c r="AE279" s="24">
        <v>0</v>
      </c>
      <c r="AF279" s="24"/>
      <c r="AG279" s="35">
        <v>28776.54</v>
      </c>
      <c r="AH279" s="24">
        <f t="shared" si="66"/>
        <v>0</v>
      </c>
    </row>
    <row r="280" spans="1:36" x14ac:dyDescent="0.2">
      <c r="A280" s="33">
        <f t="shared" si="56"/>
        <v>3000</v>
      </c>
      <c r="B280" s="33">
        <f t="shared" si="57"/>
        <v>3700</v>
      </c>
      <c r="C280" s="34" t="s">
        <v>17</v>
      </c>
      <c r="D280" s="34" t="str">
        <f t="shared" si="58"/>
        <v>2</v>
      </c>
      <c r="E280" s="34">
        <f t="shared" si="59"/>
        <v>5</v>
      </c>
      <c r="F280" s="34" t="str">
        <f t="shared" si="60"/>
        <v>04</v>
      </c>
      <c r="G280" s="34" t="str">
        <f t="shared" si="61"/>
        <v>005</v>
      </c>
      <c r="H280" s="33" t="str">
        <f t="shared" si="62"/>
        <v>E001</v>
      </c>
      <c r="I280" s="34">
        <f t="shared" si="63"/>
        <v>37504</v>
      </c>
      <c r="J280" s="34">
        <f t="shared" si="54"/>
        <v>1</v>
      </c>
      <c r="K280" s="34">
        <f t="shared" si="64"/>
        <v>1</v>
      </c>
      <c r="L280" s="34">
        <f t="shared" si="65"/>
        <v>15</v>
      </c>
      <c r="M280" s="34" t="s">
        <v>22</v>
      </c>
      <c r="N280" s="30">
        <v>4201</v>
      </c>
      <c r="O280" s="30" t="s">
        <v>55</v>
      </c>
      <c r="P280" s="30">
        <v>57</v>
      </c>
      <c r="Q280" s="30">
        <v>0</v>
      </c>
      <c r="R280" s="30">
        <v>37504</v>
      </c>
      <c r="S280" s="24">
        <f t="shared" si="55"/>
        <v>28776.54</v>
      </c>
      <c r="T280" s="24">
        <v>0</v>
      </c>
      <c r="U280" s="24">
        <v>6000</v>
      </c>
      <c r="V280" s="24">
        <v>0</v>
      </c>
      <c r="W280" s="24">
        <v>0</v>
      </c>
      <c r="X280" s="24">
        <v>6000</v>
      </c>
      <c r="Y280" s="24">
        <v>0</v>
      </c>
      <c r="Z280" s="24">
        <v>0</v>
      </c>
      <c r="AA280" s="24">
        <v>6000</v>
      </c>
      <c r="AB280" s="24">
        <v>0</v>
      </c>
      <c r="AC280" s="24">
        <v>4776.54</v>
      </c>
      <c r="AD280" s="24">
        <v>6000</v>
      </c>
      <c r="AE280" s="24">
        <v>0</v>
      </c>
      <c r="AF280" s="24"/>
      <c r="AG280" s="35">
        <v>28776.54</v>
      </c>
      <c r="AH280" s="24">
        <f t="shared" si="66"/>
        <v>0</v>
      </c>
    </row>
    <row r="281" spans="1:36" x14ac:dyDescent="0.2">
      <c r="A281" s="33">
        <f t="shared" si="56"/>
        <v>2000</v>
      </c>
      <c r="B281" s="33">
        <f t="shared" si="57"/>
        <v>2100</v>
      </c>
      <c r="C281" s="34" t="s">
        <v>17</v>
      </c>
      <c r="D281" s="34" t="str">
        <f t="shared" si="58"/>
        <v>2</v>
      </c>
      <c r="E281" s="34">
        <f t="shared" si="59"/>
        <v>5</v>
      </c>
      <c r="F281" s="34" t="str">
        <f t="shared" si="60"/>
        <v>04</v>
      </c>
      <c r="G281" s="34" t="str">
        <f t="shared" si="61"/>
        <v>005</v>
      </c>
      <c r="H281" s="33" t="str">
        <f t="shared" si="62"/>
        <v>E001</v>
      </c>
      <c r="I281" s="34">
        <f t="shared" si="63"/>
        <v>21101</v>
      </c>
      <c r="J281" s="34">
        <f t="shared" si="54"/>
        <v>1</v>
      </c>
      <c r="K281" s="34">
        <f t="shared" si="64"/>
        <v>1</v>
      </c>
      <c r="L281" s="34">
        <f t="shared" si="65"/>
        <v>15</v>
      </c>
      <c r="M281" s="34" t="s">
        <v>22</v>
      </c>
      <c r="N281" s="30">
        <v>4212</v>
      </c>
      <c r="O281" s="30" t="s">
        <v>55</v>
      </c>
      <c r="P281" s="30">
        <v>57</v>
      </c>
      <c r="Q281" s="30">
        <v>0</v>
      </c>
      <c r="R281" s="30">
        <v>21101</v>
      </c>
      <c r="S281" s="24">
        <f t="shared" si="55"/>
        <v>4799.93</v>
      </c>
      <c r="T281" s="24">
        <v>0</v>
      </c>
      <c r="U281" s="24">
        <v>0</v>
      </c>
      <c r="V281" s="24">
        <v>1000</v>
      </c>
      <c r="W281" s="24">
        <v>1000</v>
      </c>
      <c r="X281" s="24">
        <v>1000</v>
      </c>
      <c r="Y281" s="24">
        <v>0</v>
      </c>
      <c r="Z281" s="24">
        <v>0</v>
      </c>
      <c r="AA281" s="24">
        <v>1799.93</v>
      </c>
      <c r="AB281" s="24"/>
      <c r="AC281" s="24"/>
      <c r="AD281" s="24"/>
      <c r="AE281" s="24"/>
      <c r="AF281" s="24"/>
      <c r="AG281" s="35">
        <v>4799.93</v>
      </c>
      <c r="AH281" s="24">
        <f t="shared" si="66"/>
        <v>0</v>
      </c>
      <c r="AI281" s="24"/>
    </row>
    <row r="282" spans="1:36" x14ac:dyDescent="0.2">
      <c r="A282" s="33">
        <f t="shared" si="56"/>
        <v>2000</v>
      </c>
      <c r="B282" s="33">
        <f t="shared" si="57"/>
        <v>2100</v>
      </c>
      <c r="C282" s="34" t="s">
        <v>17</v>
      </c>
      <c r="D282" s="34" t="str">
        <f t="shared" si="58"/>
        <v>2</v>
      </c>
      <c r="E282" s="34">
        <f t="shared" si="59"/>
        <v>5</v>
      </c>
      <c r="F282" s="34" t="str">
        <f t="shared" si="60"/>
        <v>04</v>
      </c>
      <c r="G282" s="34" t="str">
        <f t="shared" si="61"/>
        <v>005</v>
      </c>
      <c r="H282" s="33" t="str">
        <f t="shared" si="62"/>
        <v>E001</v>
      </c>
      <c r="I282" s="34">
        <f t="shared" si="63"/>
        <v>21401</v>
      </c>
      <c r="J282" s="34">
        <f t="shared" si="54"/>
        <v>1</v>
      </c>
      <c r="K282" s="34">
        <f t="shared" si="64"/>
        <v>1</v>
      </c>
      <c r="L282" s="34">
        <f t="shared" si="65"/>
        <v>15</v>
      </c>
      <c r="M282" s="34" t="s">
        <v>22</v>
      </c>
      <c r="N282" s="30">
        <v>4212</v>
      </c>
      <c r="O282" s="30" t="s">
        <v>55</v>
      </c>
      <c r="P282" s="30">
        <v>57</v>
      </c>
      <c r="Q282" s="30">
        <v>0</v>
      </c>
      <c r="R282" s="30">
        <v>21401</v>
      </c>
      <c r="S282" s="24">
        <f t="shared" si="55"/>
        <v>9588.34</v>
      </c>
      <c r="T282" s="24">
        <v>0</v>
      </c>
      <c r="U282" s="24"/>
      <c r="V282" s="24">
        <v>1000</v>
      </c>
      <c r="W282" s="24">
        <v>1000</v>
      </c>
      <c r="X282" s="24">
        <v>1000</v>
      </c>
      <c r="Y282" s="24">
        <v>1000</v>
      </c>
      <c r="Z282" s="24">
        <v>0</v>
      </c>
      <c r="AA282" s="24">
        <v>2000</v>
      </c>
      <c r="AB282" s="24">
        <v>1000</v>
      </c>
      <c r="AC282" s="24">
        <v>1000</v>
      </c>
      <c r="AD282" s="24">
        <v>1000</v>
      </c>
      <c r="AE282" s="24">
        <v>588.34</v>
      </c>
      <c r="AF282" s="24"/>
      <c r="AG282" s="35">
        <v>9588.34</v>
      </c>
      <c r="AH282" s="24">
        <f t="shared" si="66"/>
        <v>0</v>
      </c>
    </row>
    <row r="283" spans="1:36" x14ac:dyDescent="0.2">
      <c r="A283" s="33">
        <f t="shared" si="56"/>
        <v>2000</v>
      </c>
      <c r="B283" s="33">
        <f t="shared" si="57"/>
        <v>2200</v>
      </c>
      <c r="C283" s="34" t="s">
        <v>17</v>
      </c>
      <c r="D283" s="34" t="str">
        <f t="shared" si="58"/>
        <v>2</v>
      </c>
      <c r="E283" s="34">
        <f t="shared" si="59"/>
        <v>5</v>
      </c>
      <c r="F283" s="34" t="str">
        <f t="shared" si="60"/>
        <v>04</v>
      </c>
      <c r="G283" s="34" t="str">
        <f t="shared" si="61"/>
        <v>005</v>
      </c>
      <c r="H283" s="33" t="str">
        <f t="shared" si="62"/>
        <v>E001</v>
      </c>
      <c r="I283" s="34">
        <f t="shared" si="63"/>
        <v>22104</v>
      </c>
      <c r="J283" s="34">
        <f t="shared" si="54"/>
        <v>1</v>
      </c>
      <c r="K283" s="34">
        <f t="shared" si="64"/>
        <v>1</v>
      </c>
      <c r="L283" s="34">
        <f t="shared" si="65"/>
        <v>15</v>
      </c>
      <c r="M283" s="34" t="s">
        <v>22</v>
      </c>
      <c r="N283" s="30">
        <v>4212</v>
      </c>
      <c r="O283" s="30" t="s">
        <v>55</v>
      </c>
      <c r="P283" s="30">
        <v>57</v>
      </c>
      <c r="Q283" s="30">
        <v>0</v>
      </c>
      <c r="R283" s="30">
        <v>22104</v>
      </c>
      <c r="S283" s="24">
        <f t="shared" si="55"/>
        <v>25898.880000000001</v>
      </c>
      <c r="T283" s="24">
        <v>0</v>
      </c>
      <c r="U283" s="24">
        <v>2000</v>
      </c>
      <c r="V283" s="24">
        <v>2000</v>
      </c>
      <c r="W283" s="24">
        <v>2000</v>
      </c>
      <c r="X283" s="24">
        <v>2000</v>
      </c>
      <c r="Y283" s="24">
        <v>2000</v>
      </c>
      <c r="Z283" s="24">
        <v>2000</v>
      </c>
      <c r="AA283" s="24">
        <v>0</v>
      </c>
      <c r="AB283" s="24">
        <v>0</v>
      </c>
      <c r="AC283" s="24">
        <v>9000</v>
      </c>
      <c r="AD283" s="24">
        <v>2898.88</v>
      </c>
      <c r="AE283" s="24">
        <v>2000</v>
      </c>
      <c r="AF283" s="24"/>
      <c r="AG283" s="35">
        <v>25898.880000000001</v>
      </c>
      <c r="AH283" s="24">
        <f t="shared" si="66"/>
        <v>0</v>
      </c>
    </row>
    <row r="284" spans="1:36" x14ac:dyDescent="0.2">
      <c r="A284" s="33">
        <f t="shared" si="56"/>
        <v>2000</v>
      </c>
      <c r="B284" s="33">
        <f t="shared" si="57"/>
        <v>2400</v>
      </c>
      <c r="C284" s="34" t="s">
        <v>17</v>
      </c>
      <c r="D284" s="34" t="str">
        <f t="shared" si="58"/>
        <v>2</v>
      </c>
      <c r="E284" s="34">
        <f t="shared" si="59"/>
        <v>5</v>
      </c>
      <c r="F284" s="34" t="str">
        <f t="shared" si="60"/>
        <v>04</v>
      </c>
      <c r="G284" s="34" t="str">
        <f t="shared" si="61"/>
        <v>005</v>
      </c>
      <c r="H284" s="33" t="str">
        <f t="shared" si="62"/>
        <v>E001</v>
      </c>
      <c r="I284" s="34">
        <f t="shared" si="63"/>
        <v>24301</v>
      </c>
      <c r="J284" s="34">
        <f t="shared" si="54"/>
        <v>1</v>
      </c>
      <c r="K284" s="34">
        <f t="shared" si="64"/>
        <v>1</v>
      </c>
      <c r="L284" s="34">
        <f t="shared" si="65"/>
        <v>15</v>
      </c>
      <c r="M284" s="34" t="s">
        <v>22</v>
      </c>
      <c r="N284" s="30">
        <v>4212</v>
      </c>
      <c r="O284" s="30" t="s">
        <v>55</v>
      </c>
      <c r="P284" s="30">
        <v>57</v>
      </c>
      <c r="Q284" s="30">
        <v>0</v>
      </c>
      <c r="R284" s="30">
        <v>24301</v>
      </c>
      <c r="S284" s="24">
        <f t="shared" si="55"/>
        <v>99841.5</v>
      </c>
      <c r="T284" s="24">
        <v>535</v>
      </c>
      <c r="U284" s="24">
        <v>0</v>
      </c>
      <c r="V284" s="24">
        <v>7442</v>
      </c>
      <c r="W284" s="24">
        <v>0</v>
      </c>
      <c r="X284" s="24"/>
      <c r="Y284" s="24"/>
      <c r="Z284" s="24"/>
      <c r="AA284" s="24"/>
      <c r="AB284" s="24"/>
      <c r="AC284" s="24">
        <v>14691.06</v>
      </c>
      <c r="AD284" s="24">
        <v>24486.44</v>
      </c>
      <c r="AE284" s="24">
        <v>52687</v>
      </c>
      <c r="AF284" s="24"/>
      <c r="AG284" s="35">
        <v>99841.5</v>
      </c>
      <c r="AH284" s="24">
        <f t="shared" si="66"/>
        <v>0</v>
      </c>
    </row>
    <row r="285" spans="1:36" x14ac:dyDescent="0.2">
      <c r="A285" s="33">
        <f t="shared" si="56"/>
        <v>2000</v>
      </c>
      <c r="B285" s="33">
        <f t="shared" si="57"/>
        <v>2400</v>
      </c>
      <c r="C285" s="34" t="s">
        <v>17</v>
      </c>
      <c r="D285" s="34" t="str">
        <f t="shared" si="58"/>
        <v>2</v>
      </c>
      <c r="E285" s="34">
        <f t="shared" si="59"/>
        <v>5</v>
      </c>
      <c r="F285" s="34" t="str">
        <f t="shared" si="60"/>
        <v>04</v>
      </c>
      <c r="G285" s="34" t="str">
        <f t="shared" si="61"/>
        <v>005</v>
      </c>
      <c r="H285" s="33" t="str">
        <f t="shared" si="62"/>
        <v>E001</v>
      </c>
      <c r="I285" s="34">
        <f t="shared" si="63"/>
        <v>24501</v>
      </c>
      <c r="J285" s="34">
        <f t="shared" si="54"/>
        <v>1</v>
      </c>
      <c r="K285" s="34">
        <f t="shared" si="64"/>
        <v>1</v>
      </c>
      <c r="L285" s="34">
        <f t="shared" si="65"/>
        <v>15</v>
      </c>
      <c r="M285" s="34" t="s">
        <v>22</v>
      </c>
      <c r="N285" s="30">
        <v>4212</v>
      </c>
      <c r="O285" s="30" t="s">
        <v>55</v>
      </c>
      <c r="P285" s="30">
        <v>57</v>
      </c>
      <c r="Q285" s="30">
        <v>0</v>
      </c>
      <c r="R285" s="30">
        <v>24501</v>
      </c>
      <c r="S285" s="24">
        <f t="shared" si="55"/>
        <v>676483.98</v>
      </c>
      <c r="T285" s="24">
        <v>1199</v>
      </c>
      <c r="U285" s="24">
        <v>0</v>
      </c>
      <c r="V285" s="24">
        <v>26788</v>
      </c>
      <c r="W285" s="24">
        <v>0</v>
      </c>
      <c r="X285" s="24"/>
      <c r="Y285" s="24"/>
      <c r="Z285" s="24"/>
      <c r="AA285" s="24"/>
      <c r="AB285" s="24">
        <v>155872.6</v>
      </c>
      <c r="AC285" s="24">
        <v>206652.34</v>
      </c>
      <c r="AD285" s="24">
        <v>183208.04</v>
      </c>
      <c r="AE285" s="24">
        <v>102764</v>
      </c>
      <c r="AF285" s="24"/>
      <c r="AG285" s="35">
        <v>676483.98</v>
      </c>
      <c r="AH285" s="24">
        <f t="shared" si="66"/>
        <v>0</v>
      </c>
    </row>
    <row r="286" spans="1:36" x14ac:dyDescent="0.2">
      <c r="A286" s="33">
        <f t="shared" si="56"/>
        <v>2000</v>
      </c>
      <c r="B286" s="33">
        <f t="shared" si="57"/>
        <v>2400</v>
      </c>
      <c r="C286" s="34" t="s">
        <v>17</v>
      </c>
      <c r="D286" s="34" t="str">
        <f t="shared" si="58"/>
        <v>2</v>
      </c>
      <c r="E286" s="34">
        <f t="shared" si="59"/>
        <v>5</v>
      </c>
      <c r="F286" s="34" t="str">
        <f t="shared" si="60"/>
        <v>04</v>
      </c>
      <c r="G286" s="34" t="str">
        <f t="shared" si="61"/>
        <v>005</v>
      </c>
      <c r="H286" s="33" t="str">
        <f t="shared" si="62"/>
        <v>E001</v>
      </c>
      <c r="I286" s="34">
        <f t="shared" si="63"/>
        <v>24701</v>
      </c>
      <c r="J286" s="34">
        <f t="shared" si="54"/>
        <v>1</v>
      </c>
      <c r="K286" s="34">
        <f t="shared" si="64"/>
        <v>1</v>
      </c>
      <c r="L286" s="34">
        <f t="shared" si="65"/>
        <v>15</v>
      </c>
      <c r="M286" s="34" t="s">
        <v>22</v>
      </c>
      <c r="N286" s="30">
        <v>4212</v>
      </c>
      <c r="O286" s="30" t="s">
        <v>55</v>
      </c>
      <c r="P286" s="30">
        <v>57</v>
      </c>
      <c r="Q286" s="30">
        <v>0</v>
      </c>
      <c r="R286" s="30">
        <v>24701</v>
      </c>
      <c r="S286" s="24">
        <f t="shared" si="55"/>
        <v>287765.37</v>
      </c>
      <c r="T286" s="24">
        <v>107640</v>
      </c>
      <c r="U286" s="24">
        <v>27868.5</v>
      </c>
      <c r="V286" s="24">
        <v>137765.37</v>
      </c>
      <c r="W286" s="24"/>
      <c r="X286" s="24">
        <v>14491.5</v>
      </c>
      <c r="Y286" s="24"/>
      <c r="Z286" s="24"/>
      <c r="AA286" s="24"/>
      <c r="AB286" s="24"/>
      <c r="AC286" s="24"/>
      <c r="AD286" s="24"/>
      <c r="AE286" s="24"/>
      <c r="AF286" s="24"/>
      <c r="AG286" s="35">
        <v>287765.37</v>
      </c>
      <c r="AH286" s="24">
        <f t="shared" si="66"/>
        <v>0</v>
      </c>
    </row>
    <row r="287" spans="1:36" x14ac:dyDescent="0.2">
      <c r="A287" s="33">
        <f t="shared" si="56"/>
        <v>3000</v>
      </c>
      <c r="B287" s="33">
        <f t="shared" si="57"/>
        <v>3200</v>
      </c>
      <c r="C287" s="34" t="s">
        <v>17</v>
      </c>
      <c r="D287" s="34" t="str">
        <f t="shared" si="58"/>
        <v>2</v>
      </c>
      <c r="E287" s="34">
        <f t="shared" si="59"/>
        <v>5</v>
      </c>
      <c r="F287" s="34" t="str">
        <f t="shared" si="60"/>
        <v>04</v>
      </c>
      <c r="G287" s="34" t="str">
        <f t="shared" si="61"/>
        <v>005</v>
      </c>
      <c r="H287" s="33" t="str">
        <f t="shared" si="62"/>
        <v>E001</v>
      </c>
      <c r="I287" s="34">
        <f t="shared" si="63"/>
        <v>32701</v>
      </c>
      <c r="J287" s="34">
        <f t="shared" si="54"/>
        <v>1</v>
      </c>
      <c r="K287" s="34">
        <f t="shared" si="64"/>
        <v>1</v>
      </c>
      <c r="L287" s="34">
        <f t="shared" si="65"/>
        <v>15</v>
      </c>
      <c r="M287" s="34" t="s">
        <v>22</v>
      </c>
      <c r="N287" s="30">
        <v>4212</v>
      </c>
      <c r="O287" s="30" t="s">
        <v>55</v>
      </c>
      <c r="P287" s="30">
        <v>57</v>
      </c>
      <c r="Q287" s="30">
        <v>0</v>
      </c>
      <c r="R287" s="30">
        <v>32701</v>
      </c>
      <c r="S287" s="24">
        <f t="shared" si="55"/>
        <v>0</v>
      </c>
      <c r="T287" s="24">
        <v>0</v>
      </c>
      <c r="U287" s="24">
        <v>0</v>
      </c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35">
        <v>0</v>
      </c>
      <c r="AH287" s="24">
        <f t="shared" si="66"/>
        <v>0</v>
      </c>
    </row>
    <row r="288" spans="1:36" x14ac:dyDescent="0.2">
      <c r="A288" s="33">
        <f t="shared" si="56"/>
        <v>3000</v>
      </c>
      <c r="B288" s="33">
        <f t="shared" si="57"/>
        <v>3300</v>
      </c>
      <c r="C288" s="34" t="s">
        <v>17</v>
      </c>
      <c r="D288" s="34" t="str">
        <f t="shared" si="58"/>
        <v>2</v>
      </c>
      <c r="E288" s="34">
        <f t="shared" si="59"/>
        <v>5</v>
      </c>
      <c r="F288" s="34" t="str">
        <f t="shared" si="60"/>
        <v>04</v>
      </c>
      <c r="G288" s="34" t="str">
        <f t="shared" si="61"/>
        <v>005</v>
      </c>
      <c r="H288" s="33" t="str">
        <f t="shared" si="62"/>
        <v>E001</v>
      </c>
      <c r="I288" s="34">
        <f t="shared" si="63"/>
        <v>33903</v>
      </c>
      <c r="J288" s="34">
        <f t="shared" si="54"/>
        <v>1</v>
      </c>
      <c r="K288" s="34">
        <f t="shared" si="64"/>
        <v>1</v>
      </c>
      <c r="L288" s="34">
        <f t="shared" si="65"/>
        <v>15</v>
      </c>
      <c r="M288" s="34" t="s">
        <v>22</v>
      </c>
      <c r="N288" s="30">
        <v>4212</v>
      </c>
      <c r="O288" s="30" t="s">
        <v>55</v>
      </c>
      <c r="P288" s="30">
        <v>57</v>
      </c>
      <c r="Q288" s="30">
        <v>0</v>
      </c>
      <c r="R288" s="30">
        <v>33903</v>
      </c>
      <c r="S288" s="24">
        <f t="shared" si="55"/>
        <v>150673.95000000001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50224.65</v>
      </c>
      <c r="AD288" s="24">
        <v>50224.65</v>
      </c>
      <c r="AE288" s="24">
        <v>50224.65</v>
      </c>
      <c r="AF288" s="24"/>
      <c r="AG288" s="35">
        <v>150673.95000000001</v>
      </c>
      <c r="AH288" s="24">
        <f t="shared" si="66"/>
        <v>0</v>
      </c>
      <c r="AI288" s="24"/>
      <c r="AJ288" s="24"/>
    </row>
    <row r="289" spans="1:36" x14ac:dyDescent="0.2">
      <c r="A289" s="33">
        <f t="shared" si="56"/>
        <v>3000</v>
      </c>
      <c r="B289" s="33">
        <f t="shared" si="57"/>
        <v>3500</v>
      </c>
      <c r="C289" s="34" t="s">
        <v>17</v>
      </c>
      <c r="D289" s="34" t="str">
        <f t="shared" si="58"/>
        <v>2</v>
      </c>
      <c r="E289" s="34">
        <f t="shared" si="59"/>
        <v>5</v>
      </c>
      <c r="F289" s="34" t="str">
        <f t="shared" si="60"/>
        <v>04</v>
      </c>
      <c r="G289" s="34" t="str">
        <f t="shared" si="61"/>
        <v>005</v>
      </c>
      <c r="H289" s="33" t="str">
        <f t="shared" si="62"/>
        <v>E001</v>
      </c>
      <c r="I289" s="34">
        <f t="shared" si="63"/>
        <v>35301</v>
      </c>
      <c r="J289" s="34">
        <f t="shared" si="54"/>
        <v>1</v>
      </c>
      <c r="K289" s="34">
        <f t="shared" si="64"/>
        <v>1</v>
      </c>
      <c r="L289" s="34">
        <f t="shared" si="65"/>
        <v>15</v>
      </c>
      <c r="M289" s="34" t="s">
        <v>22</v>
      </c>
      <c r="N289" s="30">
        <v>4212</v>
      </c>
      <c r="O289" s="30" t="s">
        <v>55</v>
      </c>
      <c r="P289" s="30">
        <v>57</v>
      </c>
      <c r="Q289" s="30">
        <v>0</v>
      </c>
      <c r="R289" s="30">
        <v>35301</v>
      </c>
      <c r="S289" s="24">
        <f t="shared" si="55"/>
        <v>17844.72</v>
      </c>
      <c r="T289" s="24">
        <v>0</v>
      </c>
      <c r="U289" s="24"/>
      <c r="V289" s="24"/>
      <c r="W289" s="24">
        <v>5000</v>
      </c>
      <c r="X289" s="24">
        <v>5000</v>
      </c>
      <c r="Y289" s="24">
        <v>5000</v>
      </c>
      <c r="Z289" s="24">
        <v>2844.72</v>
      </c>
      <c r="AA289" s="24"/>
      <c r="AB289" s="24"/>
      <c r="AC289" s="24"/>
      <c r="AD289" s="24"/>
      <c r="AE289" s="24"/>
      <c r="AF289" s="24"/>
      <c r="AG289" s="35">
        <v>17844.72</v>
      </c>
      <c r="AH289" s="24">
        <f t="shared" si="66"/>
        <v>0</v>
      </c>
    </row>
    <row r="290" spans="1:36" x14ac:dyDescent="0.2">
      <c r="A290" s="33">
        <f t="shared" si="56"/>
        <v>3000</v>
      </c>
      <c r="B290" s="33">
        <f t="shared" si="57"/>
        <v>3700</v>
      </c>
      <c r="C290" s="34" t="s">
        <v>17</v>
      </c>
      <c r="D290" s="34" t="str">
        <f t="shared" si="58"/>
        <v>2</v>
      </c>
      <c r="E290" s="34">
        <f t="shared" si="59"/>
        <v>5</v>
      </c>
      <c r="F290" s="34" t="str">
        <f t="shared" si="60"/>
        <v>04</v>
      </c>
      <c r="G290" s="34" t="str">
        <f t="shared" si="61"/>
        <v>005</v>
      </c>
      <c r="H290" s="33" t="str">
        <f t="shared" si="62"/>
        <v>E001</v>
      </c>
      <c r="I290" s="34">
        <f t="shared" si="63"/>
        <v>37104</v>
      </c>
      <c r="J290" s="34">
        <f t="shared" si="54"/>
        <v>1</v>
      </c>
      <c r="K290" s="34">
        <f t="shared" si="64"/>
        <v>1</v>
      </c>
      <c r="L290" s="34">
        <f t="shared" si="65"/>
        <v>15</v>
      </c>
      <c r="M290" s="34" t="s">
        <v>22</v>
      </c>
      <c r="N290" s="30">
        <v>4212</v>
      </c>
      <c r="O290" s="30" t="s">
        <v>55</v>
      </c>
      <c r="P290" s="30">
        <v>57</v>
      </c>
      <c r="Q290" s="30">
        <v>0</v>
      </c>
      <c r="R290" s="30">
        <v>37104</v>
      </c>
      <c r="S290" s="24">
        <f t="shared" si="55"/>
        <v>33576.46</v>
      </c>
      <c r="T290" s="24">
        <v>0</v>
      </c>
      <c r="U290" s="24"/>
      <c r="V290" s="24">
        <v>10000</v>
      </c>
      <c r="W290" s="24"/>
      <c r="X290" s="24"/>
      <c r="Y290" s="24">
        <v>10000</v>
      </c>
      <c r="Z290" s="24"/>
      <c r="AA290" s="24"/>
      <c r="AB290" s="24">
        <v>10000</v>
      </c>
      <c r="AC290" s="24"/>
      <c r="AD290" s="24"/>
      <c r="AE290" s="24">
        <v>3576.46</v>
      </c>
      <c r="AF290" s="24"/>
      <c r="AG290" s="35">
        <v>33576.46</v>
      </c>
      <c r="AH290" s="24">
        <f t="shared" si="66"/>
        <v>0</v>
      </c>
    </row>
    <row r="291" spans="1:36" x14ac:dyDescent="0.2">
      <c r="A291" s="33">
        <f t="shared" si="56"/>
        <v>3000</v>
      </c>
      <c r="B291" s="33">
        <f t="shared" si="57"/>
        <v>3700</v>
      </c>
      <c r="C291" s="34" t="s">
        <v>17</v>
      </c>
      <c r="D291" s="34" t="str">
        <f t="shared" si="58"/>
        <v>2</v>
      </c>
      <c r="E291" s="34">
        <f t="shared" si="59"/>
        <v>5</v>
      </c>
      <c r="F291" s="34" t="str">
        <f t="shared" si="60"/>
        <v>04</v>
      </c>
      <c r="G291" s="34" t="str">
        <f t="shared" si="61"/>
        <v>005</v>
      </c>
      <c r="H291" s="33" t="str">
        <f t="shared" si="62"/>
        <v>E001</v>
      </c>
      <c r="I291" s="34">
        <f t="shared" si="63"/>
        <v>37204</v>
      </c>
      <c r="J291" s="34">
        <f t="shared" si="54"/>
        <v>1</v>
      </c>
      <c r="K291" s="34">
        <f t="shared" si="64"/>
        <v>1</v>
      </c>
      <c r="L291" s="34">
        <f t="shared" si="65"/>
        <v>15</v>
      </c>
      <c r="M291" s="34" t="s">
        <v>22</v>
      </c>
      <c r="N291" s="30">
        <v>4212</v>
      </c>
      <c r="O291" s="30" t="s">
        <v>55</v>
      </c>
      <c r="P291" s="30">
        <v>57</v>
      </c>
      <c r="Q291" s="30">
        <v>0</v>
      </c>
      <c r="R291" s="30">
        <v>37204</v>
      </c>
      <c r="S291" s="24">
        <f t="shared" si="55"/>
        <v>71941.34</v>
      </c>
      <c r="T291" s="24">
        <v>0</v>
      </c>
      <c r="U291" s="24">
        <v>1000</v>
      </c>
      <c r="V291" s="24">
        <v>15000</v>
      </c>
      <c r="W291" s="24">
        <v>1000</v>
      </c>
      <c r="X291" s="24">
        <v>5000</v>
      </c>
      <c r="Y291" s="24">
        <v>15000</v>
      </c>
      <c r="Z291" s="24">
        <v>2000</v>
      </c>
      <c r="AA291" s="24">
        <v>5000</v>
      </c>
      <c r="AB291" s="24">
        <v>15000</v>
      </c>
      <c r="AC291" s="24">
        <v>3000</v>
      </c>
      <c r="AD291" s="24">
        <v>3000</v>
      </c>
      <c r="AE291" s="24">
        <v>6941.34</v>
      </c>
      <c r="AF291" s="24"/>
      <c r="AG291" s="35">
        <v>71941.34</v>
      </c>
      <c r="AH291" s="24">
        <f t="shared" si="66"/>
        <v>0</v>
      </c>
    </row>
    <row r="292" spans="1:36" x14ac:dyDescent="0.2">
      <c r="A292" s="33">
        <f t="shared" si="56"/>
        <v>3000</v>
      </c>
      <c r="B292" s="33">
        <f t="shared" si="57"/>
        <v>3700</v>
      </c>
      <c r="C292" s="34" t="s">
        <v>17</v>
      </c>
      <c r="D292" s="34" t="str">
        <f t="shared" si="58"/>
        <v>2</v>
      </c>
      <c r="E292" s="34">
        <f t="shared" si="59"/>
        <v>5</v>
      </c>
      <c r="F292" s="34" t="str">
        <f t="shared" si="60"/>
        <v>04</v>
      </c>
      <c r="G292" s="34" t="str">
        <f t="shared" si="61"/>
        <v>005</v>
      </c>
      <c r="H292" s="33" t="str">
        <f t="shared" si="62"/>
        <v>E001</v>
      </c>
      <c r="I292" s="34">
        <f t="shared" si="63"/>
        <v>37504</v>
      </c>
      <c r="J292" s="34">
        <f t="shared" si="54"/>
        <v>1</v>
      </c>
      <c r="K292" s="34">
        <f t="shared" si="64"/>
        <v>1</v>
      </c>
      <c r="L292" s="34">
        <f t="shared" si="65"/>
        <v>15</v>
      </c>
      <c r="M292" s="34" t="s">
        <v>22</v>
      </c>
      <c r="N292" s="30">
        <v>4212</v>
      </c>
      <c r="O292" s="30" t="s">
        <v>55</v>
      </c>
      <c r="P292" s="30">
        <v>57</v>
      </c>
      <c r="Q292" s="30">
        <v>0</v>
      </c>
      <c r="R292" s="30">
        <v>37504</v>
      </c>
      <c r="S292" s="24">
        <f t="shared" si="55"/>
        <v>33576.46</v>
      </c>
      <c r="T292" s="24">
        <v>0</v>
      </c>
      <c r="U292" s="24">
        <v>1000</v>
      </c>
      <c r="V292" s="24">
        <v>5000</v>
      </c>
      <c r="W292" s="24">
        <v>1000</v>
      </c>
      <c r="X292" s="24">
        <v>1000</v>
      </c>
      <c r="Y292" s="24">
        <v>5000</v>
      </c>
      <c r="Z292" s="24">
        <v>1000</v>
      </c>
      <c r="AA292" s="24">
        <v>1000</v>
      </c>
      <c r="AB292" s="24">
        <v>5000</v>
      </c>
      <c r="AC292" s="24">
        <v>3576.46</v>
      </c>
      <c r="AD292" s="24">
        <v>5000</v>
      </c>
      <c r="AE292" s="24">
        <v>5000</v>
      </c>
      <c r="AF292" s="24"/>
      <c r="AG292" s="35">
        <v>33576.46</v>
      </c>
      <c r="AH292" s="24">
        <f t="shared" si="66"/>
        <v>0</v>
      </c>
    </row>
    <row r="293" spans="1:36" x14ac:dyDescent="0.2">
      <c r="A293" s="33">
        <f t="shared" si="56"/>
        <v>2000</v>
      </c>
      <c r="B293" s="33">
        <f t="shared" si="57"/>
        <v>2200</v>
      </c>
      <c r="C293" s="34" t="s">
        <v>17</v>
      </c>
      <c r="D293" s="34" t="str">
        <f t="shared" si="58"/>
        <v>2</v>
      </c>
      <c r="E293" s="34">
        <f t="shared" si="59"/>
        <v>5</v>
      </c>
      <c r="F293" s="34" t="str">
        <f t="shared" si="60"/>
        <v>04</v>
      </c>
      <c r="G293" s="34" t="str">
        <f t="shared" si="61"/>
        <v>005</v>
      </c>
      <c r="H293" s="33" t="str">
        <f t="shared" si="62"/>
        <v>E001</v>
      </c>
      <c r="I293" s="34">
        <f t="shared" si="63"/>
        <v>22301</v>
      </c>
      <c r="J293" s="34">
        <f t="shared" si="54"/>
        <v>1</v>
      </c>
      <c r="K293" s="34">
        <f t="shared" si="64"/>
        <v>4</v>
      </c>
      <c r="L293" s="34">
        <f t="shared" si="65"/>
        <v>15</v>
      </c>
      <c r="M293" s="34" t="s">
        <v>22</v>
      </c>
      <c r="N293" s="32">
        <v>4212</v>
      </c>
      <c r="O293" s="32" t="s">
        <v>55</v>
      </c>
      <c r="P293" s="32">
        <v>57</v>
      </c>
      <c r="Q293" s="32">
        <v>1</v>
      </c>
      <c r="R293" s="32">
        <v>22301</v>
      </c>
      <c r="S293" s="37">
        <f t="shared" si="55"/>
        <v>126.7</v>
      </c>
      <c r="T293" s="37">
        <v>0</v>
      </c>
      <c r="U293" s="37">
        <v>0</v>
      </c>
      <c r="V293" s="37">
        <v>0</v>
      </c>
      <c r="W293" s="37">
        <v>0</v>
      </c>
      <c r="X293" s="37">
        <v>0</v>
      </c>
      <c r="Y293" s="37">
        <v>0</v>
      </c>
      <c r="Z293" s="37">
        <v>0</v>
      </c>
      <c r="AA293" s="37">
        <v>0</v>
      </c>
      <c r="AB293" s="37">
        <v>0</v>
      </c>
      <c r="AC293" s="37">
        <v>126.7</v>
      </c>
      <c r="AD293" s="37">
        <v>0</v>
      </c>
      <c r="AE293" s="37">
        <v>0</v>
      </c>
      <c r="AG293" s="36">
        <v>126.7</v>
      </c>
      <c r="AH293" s="24">
        <f t="shared" si="66"/>
        <v>0</v>
      </c>
    </row>
    <row r="294" spans="1:36" x14ac:dyDescent="0.2">
      <c r="A294" s="33">
        <f t="shared" si="56"/>
        <v>2000</v>
      </c>
      <c r="B294" s="33">
        <f t="shared" si="57"/>
        <v>2400</v>
      </c>
      <c r="C294" s="34" t="s">
        <v>17</v>
      </c>
      <c r="D294" s="34" t="str">
        <f t="shared" si="58"/>
        <v>2</v>
      </c>
      <c r="E294" s="34">
        <f t="shared" si="59"/>
        <v>5</v>
      </c>
      <c r="F294" s="34" t="str">
        <f t="shared" si="60"/>
        <v>04</v>
      </c>
      <c r="G294" s="34" t="str">
        <f t="shared" si="61"/>
        <v>005</v>
      </c>
      <c r="H294" s="33" t="str">
        <f t="shared" si="62"/>
        <v>E001</v>
      </c>
      <c r="I294" s="34">
        <f t="shared" si="63"/>
        <v>24201</v>
      </c>
      <c r="J294" s="34">
        <f t="shared" si="54"/>
        <v>1</v>
      </c>
      <c r="K294" s="34">
        <f t="shared" si="64"/>
        <v>1</v>
      </c>
      <c r="L294" s="34">
        <f t="shared" si="65"/>
        <v>15</v>
      </c>
      <c r="M294" s="34" t="s">
        <v>22</v>
      </c>
      <c r="N294" s="30">
        <v>4212</v>
      </c>
      <c r="O294" s="30" t="s">
        <v>55</v>
      </c>
      <c r="P294" s="30">
        <v>57</v>
      </c>
      <c r="Q294" s="30">
        <v>3</v>
      </c>
      <c r="R294" s="30">
        <v>24201</v>
      </c>
      <c r="S294" s="24">
        <f t="shared" si="55"/>
        <v>43368.310000000005</v>
      </c>
      <c r="T294" s="24">
        <v>9444</v>
      </c>
      <c r="U294" s="24">
        <v>9444</v>
      </c>
      <c r="V294" s="24">
        <v>0</v>
      </c>
      <c r="W294" s="24"/>
      <c r="X294" s="24"/>
      <c r="Y294" s="24"/>
      <c r="Z294" s="24"/>
      <c r="AA294" s="24"/>
      <c r="AB294" s="24"/>
      <c r="AC294" s="24">
        <v>6074.81</v>
      </c>
      <c r="AD294" s="24">
        <v>16164.95</v>
      </c>
      <c r="AE294" s="24">
        <v>2240.5500000000002</v>
      </c>
      <c r="AF294" s="24"/>
      <c r="AG294" s="35">
        <v>43368.31</v>
      </c>
      <c r="AH294" s="24">
        <f t="shared" si="66"/>
        <v>0</v>
      </c>
    </row>
    <row r="295" spans="1:36" x14ac:dyDescent="0.2">
      <c r="A295" s="33">
        <f t="shared" si="56"/>
        <v>2000</v>
      </c>
      <c r="B295" s="33">
        <f t="shared" si="57"/>
        <v>2100</v>
      </c>
      <c r="C295" s="34" t="s">
        <v>17</v>
      </c>
      <c r="D295" s="34" t="str">
        <f t="shared" si="58"/>
        <v>2</v>
      </c>
      <c r="E295" s="34">
        <f t="shared" si="59"/>
        <v>5</v>
      </c>
      <c r="F295" s="34" t="str">
        <f t="shared" si="60"/>
        <v>04</v>
      </c>
      <c r="G295" s="34" t="str">
        <f t="shared" si="61"/>
        <v>005</v>
      </c>
      <c r="H295" s="33" t="str">
        <f t="shared" si="62"/>
        <v>E001</v>
      </c>
      <c r="I295" s="34">
        <f t="shared" si="63"/>
        <v>21101</v>
      </c>
      <c r="J295" s="34">
        <f t="shared" si="54"/>
        <v>1</v>
      </c>
      <c r="K295" s="34">
        <f t="shared" si="64"/>
        <v>1</v>
      </c>
      <c r="L295" s="34">
        <f t="shared" si="65"/>
        <v>15</v>
      </c>
      <c r="M295" s="34" t="s">
        <v>22</v>
      </c>
      <c r="N295" s="30">
        <v>4214</v>
      </c>
      <c r="O295" s="30" t="s">
        <v>55</v>
      </c>
      <c r="P295" s="30">
        <v>57</v>
      </c>
      <c r="Q295" s="30">
        <v>0</v>
      </c>
      <c r="R295" s="30">
        <v>21101</v>
      </c>
      <c r="S295" s="24">
        <f t="shared" si="55"/>
        <v>6474.72</v>
      </c>
      <c r="T295" s="24">
        <v>0</v>
      </c>
      <c r="U295" s="24">
        <v>0</v>
      </c>
      <c r="V295" s="24">
        <v>2000</v>
      </c>
      <c r="W295" s="24">
        <v>0</v>
      </c>
      <c r="X295" s="24">
        <v>0</v>
      </c>
      <c r="Y295" s="24">
        <v>0</v>
      </c>
      <c r="Z295" s="24">
        <v>0</v>
      </c>
      <c r="AA295" s="24">
        <v>2000</v>
      </c>
      <c r="AB295" s="24">
        <v>2000</v>
      </c>
      <c r="AC295" s="24">
        <v>0</v>
      </c>
      <c r="AD295" s="24">
        <v>474.72</v>
      </c>
      <c r="AE295" s="24">
        <v>0</v>
      </c>
      <c r="AF295" s="24"/>
      <c r="AG295" s="35">
        <v>6474.72</v>
      </c>
      <c r="AH295" s="24">
        <f t="shared" si="66"/>
        <v>0</v>
      </c>
      <c r="AI295" s="24"/>
    </row>
    <row r="296" spans="1:36" x14ac:dyDescent="0.2">
      <c r="A296" s="33">
        <f t="shared" si="56"/>
        <v>2000</v>
      </c>
      <c r="B296" s="33">
        <f t="shared" si="57"/>
        <v>2100</v>
      </c>
      <c r="C296" s="34" t="s">
        <v>17</v>
      </c>
      <c r="D296" s="34" t="str">
        <f t="shared" si="58"/>
        <v>2</v>
      </c>
      <c r="E296" s="34">
        <f t="shared" si="59"/>
        <v>5</v>
      </c>
      <c r="F296" s="34" t="str">
        <f t="shared" si="60"/>
        <v>04</v>
      </c>
      <c r="G296" s="34" t="str">
        <f t="shared" si="61"/>
        <v>005</v>
      </c>
      <c r="H296" s="33" t="str">
        <f t="shared" si="62"/>
        <v>E001</v>
      </c>
      <c r="I296" s="34">
        <f t="shared" si="63"/>
        <v>21401</v>
      </c>
      <c r="J296" s="34">
        <f t="shared" si="54"/>
        <v>1</v>
      </c>
      <c r="K296" s="34">
        <f t="shared" si="64"/>
        <v>1</v>
      </c>
      <c r="L296" s="34">
        <f t="shared" si="65"/>
        <v>15</v>
      </c>
      <c r="M296" s="34" t="s">
        <v>22</v>
      </c>
      <c r="N296" s="30">
        <v>4214</v>
      </c>
      <c r="O296" s="30" t="s">
        <v>55</v>
      </c>
      <c r="P296" s="30">
        <v>57</v>
      </c>
      <c r="Q296" s="30">
        <v>0</v>
      </c>
      <c r="R296" s="30">
        <v>21401</v>
      </c>
      <c r="S296" s="24">
        <f t="shared" si="55"/>
        <v>3828.24</v>
      </c>
      <c r="T296" s="24">
        <v>0</v>
      </c>
      <c r="U296" s="24">
        <v>0</v>
      </c>
      <c r="V296" s="24">
        <v>1000</v>
      </c>
      <c r="W296" s="24">
        <v>0</v>
      </c>
      <c r="X296" s="24">
        <v>1000</v>
      </c>
      <c r="Y296" s="24">
        <v>0</v>
      </c>
      <c r="Z296" s="24">
        <v>0</v>
      </c>
      <c r="AA296" s="24">
        <v>0</v>
      </c>
      <c r="AB296" s="24">
        <v>1000</v>
      </c>
      <c r="AC296" s="24">
        <v>0</v>
      </c>
      <c r="AD296" s="24">
        <v>828.24</v>
      </c>
      <c r="AE296" s="24">
        <v>0</v>
      </c>
      <c r="AF296" s="24"/>
      <c r="AG296" s="35">
        <v>3828.24</v>
      </c>
      <c r="AH296" s="24">
        <f t="shared" si="66"/>
        <v>0</v>
      </c>
    </row>
    <row r="297" spans="1:36" x14ac:dyDescent="0.2">
      <c r="A297" s="33">
        <f t="shared" si="56"/>
        <v>2000</v>
      </c>
      <c r="B297" s="33">
        <f t="shared" si="57"/>
        <v>2200</v>
      </c>
      <c r="C297" s="34" t="s">
        <v>17</v>
      </c>
      <c r="D297" s="34" t="str">
        <f t="shared" si="58"/>
        <v>2</v>
      </c>
      <c r="E297" s="34">
        <f t="shared" si="59"/>
        <v>5</v>
      </c>
      <c r="F297" s="34" t="str">
        <f t="shared" si="60"/>
        <v>04</v>
      </c>
      <c r="G297" s="34" t="str">
        <f t="shared" si="61"/>
        <v>005</v>
      </c>
      <c r="H297" s="33" t="str">
        <f t="shared" si="62"/>
        <v>E001</v>
      </c>
      <c r="I297" s="34">
        <f t="shared" si="63"/>
        <v>22104</v>
      </c>
      <c r="J297" s="34">
        <f t="shared" si="54"/>
        <v>1</v>
      </c>
      <c r="K297" s="34">
        <f t="shared" si="64"/>
        <v>1</v>
      </c>
      <c r="L297" s="34">
        <f t="shared" si="65"/>
        <v>15</v>
      </c>
      <c r="M297" s="34" t="s">
        <v>22</v>
      </c>
      <c r="N297" s="30">
        <v>4214</v>
      </c>
      <c r="O297" s="30" t="s">
        <v>55</v>
      </c>
      <c r="P297" s="30">
        <v>57</v>
      </c>
      <c r="Q297" s="30">
        <v>0</v>
      </c>
      <c r="R297" s="30">
        <v>22104</v>
      </c>
      <c r="S297" s="24">
        <f t="shared" si="55"/>
        <v>25898.880000000001</v>
      </c>
      <c r="T297" s="24">
        <v>0</v>
      </c>
      <c r="U297" s="24">
        <v>2000</v>
      </c>
      <c r="V297" s="24">
        <v>2000</v>
      </c>
      <c r="W297" s="24">
        <v>2000</v>
      </c>
      <c r="X297" s="24">
        <v>2000</v>
      </c>
      <c r="Y297" s="24">
        <v>2000</v>
      </c>
      <c r="Z297" s="24">
        <v>2000</v>
      </c>
      <c r="AA297" s="24">
        <v>5000</v>
      </c>
      <c r="AB297" s="24">
        <v>2000</v>
      </c>
      <c r="AC297" s="24">
        <v>2000</v>
      </c>
      <c r="AD297" s="24">
        <v>4898.88</v>
      </c>
      <c r="AE297" s="24">
        <v>0</v>
      </c>
      <c r="AF297" s="24"/>
      <c r="AG297" s="35">
        <v>25898.880000000001</v>
      </c>
      <c r="AH297" s="24">
        <f t="shared" si="66"/>
        <v>0</v>
      </c>
    </row>
    <row r="298" spans="1:36" x14ac:dyDescent="0.2">
      <c r="A298" s="33">
        <f t="shared" si="56"/>
        <v>3000</v>
      </c>
      <c r="B298" s="33">
        <f t="shared" si="57"/>
        <v>3100</v>
      </c>
      <c r="C298" s="34" t="s">
        <v>17</v>
      </c>
      <c r="D298" s="34" t="str">
        <f t="shared" si="58"/>
        <v>2</v>
      </c>
      <c r="E298" s="34">
        <f t="shared" si="59"/>
        <v>5</v>
      </c>
      <c r="F298" s="34" t="str">
        <f t="shared" si="60"/>
        <v>04</v>
      </c>
      <c r="G298" s="34" t="str">
        <f t="shared" si="61"/>
        <v>005</v>
      </c>
      <c r="H298" s="33" t="str">
        <f t="shared" si="62"/>
        <v>E001</v>
      </c>
      <c r="I298" s="34">
        <f t="shared" si="63"/>
        <v>31801</v>
      </c>
      <c r="J298" s="34">
        <f t="shared" si="54"/>
        <v>1</v>
      </c>
      <c r="K298" s="34">
        <f t="shared" si="64"/>
        <v>1</v>
      </c>
      <c r="L298" s="34">
        <f t="shared" si="65"/>
        <v>15</v>
      </c>
      <c r="M298" s="34" t="s">
        <v>22</v>
      </c>
      <c r="N298" s="30">
        <v>4214</v>
      </c>
      <c r="O298" s="30" t="s">
        <v>55</v>
      </c>
      <c r="P298" s="30">
        <v>57</v>
      </c>
      <c r="Q298" s="30">
        <v>0</v>
      </c>
      <c r="R298" s="30">
        <v>31801</v>
      </c>
      <c r="S298" s="24">
        <f t="shared" si="55"/>
        <v>35450.78</v>
      </c>
      <c r="T298" s="24">
        <v>2954</v>
      </c>
      <c r="U298" s="24">
        <v>2551.54</v>
      </c>
      <c r="V298" s="24">
        <v>3356.46</v>
      </c>
      <c r="W298" s="24">
        <v>2954</v>
      </c>
      <c r="X298" s="24">
        <v>2954</v>
      </c>
      <c r="Y298" s="24">
        <v>2954</v>
      </c>
      <c r="Z298" s="24">
        <v>2954</v>
      </c>
      <c r="AA298" s="24">
        <v>2954</v>
      </c>
      <c r="AB298" s="24">
        <v>2954</v>
      </c>
      <c r="AC298" s="24">
        <v>2954</v>
      </c>
      <c r="AD298" s="24">
        <v>2954</v>
      </c>
      <c r="AE298" s="24">
        <v>2956.78</v>
      </c>
      <c r="AF298" s="24"/>
      <c r="AG298" s="35">
        <v>35450.78</v>
      </c>
      <c r="AH298" s="24">
        <f t="shared" si="66"/>
        <v>0</v>
      </c>
    </row>
    <row r="299" spans="1:36" x14ac:dyDescent="0.2">
      <c r="A299" s="33">
        <f t="shared" si="56"/>
        <v>3000</v>
      </c>
      <c r="B299" s="33">
        <f t="shared" si="57"/>
        <v>3300</v>
      </c>
      <c r="C299" s="34" t="s">
        <v>17</v>
      </c>
      <c r="D299" s="34" t="str">
        <f t="shared" si="58"/>
        <v>2</v>
      </c>
      <c r="E299" s="34">
        <f t="shared" si="59"/>
        <v>5</v>
      </c>
      <c r="F299" s="34" t="str">
        <f t="shared" si="60"/>
        <v>04</v>
      </c>
      <c r="G299" s="34" t="str">
        <f t="shared" si="61"/>
        <v>005</v>
      </c>
      <c r="H299" s="33" t="str">
        <f t="shared" si="62"/>
        <v>E001</v>
      </c>
      <c r="I299" s="34">
        <f t="shared" si="63"/>
        <v>33602</v>
      </c>
      <c r="J299" s="34">
        <f t="shared" si="54"/>
        <v>1</v>
      </c>
      <c r="K299" s="34">
        <f t="shared" si="64"/>
        <v>1</v>
      </c>
      <c r="L299" s="34">
        <f t="shared" si="65"/>
        <v>15</v>
      </c>
      <c r="M299" s="34" t="s">
        <v>22</v>
      </c>
      <c r="N299" s="30">
        <v>4214</v>
      </c>
      <c r="O299" s="30" t="s">
        <v>55</v>
      </c>
      <c r="P299" s="30">
        <v>57</v>
      </c>
      <c r="Q299" s="30">
        <v>0</v>
      </c>
      <c r="R299" s="30">
        <v>33602</v>
      </c>
      <c r="S299" s="24">
        <f t="shared" si="55"/>
        <v>9592.18</v>
      </c>
      <c r="T299" s="24">
        <v>0</v>
      </c>
      <c r="U299" s="24">
        <v>0</v>
      </c>
      <c r="V299" s="24">
        <v>0</v>
      </c>
      <c r="W299" s="24">
        <v>2000</v>
      </c>
      <c r="X299" s="24">
        <v>0</v>
      </c>
      <c r="Y299" s="24">
        <v>2000</v>
      </c>
      <c r="Z299" s="24">
        <v>0</v>
      </c>
      <c r="AA299" s="24">
        <v>2000</v>
      </c>
      <c r="AB299" s="24">
        <v>0</v>
      </c>
      <c r="AC299" s="24">
        <v>2000</v>
      </c>
      <c r="AD299" s="24">
        <v>0</v>
      </c>
      <c r="AE299" s="24">
        <v>1592.18</v>
      </c>
      <c r="AF299" s="24"/>
      <c r="AG299" s="35">
        <v>9592.18</v>
      </c>
      <c r="AH299" s="24">
        <f t="shared" si="66"/>
        <v>0</v>
      </c>
    </row>
    <row r="300" spans="1:36" x14ac:dyDescent="0.2">
      <c r="A300" s="33">
        <f t="shared" si="56"/>
        <v>3000</v>
      </c>
      <c r="B300" s="33">
        <f t="shared" si="57"/>
        <v>3300</v>
      </c>
      <c r="C300" s="34" t="s">
        <v>17</v>
      </c>
      <c r="D300" s="34" t="str">
        <f t="shared" si="58"/>
        <v>2</v>
      </c>
      <c r="E300" s="34">
        <f t="shared" si="59"/>
        <v>5</v>
      </c>
      <c r="F300" s="34" t="str">
        <f t="shared" si="60"/>
        <v>04</v>
      </c>
      <c r="G300" s="34" t="str">
        <f t="shared" si="61"/>
        <v>005</v>
      </c>
      <c r="H300" s="33" t="str">
        <f t="shared" si="62"/>
        <v>E001</v>
      </c>
      <c r="I300" s="34">
        <f t="shared" si="63"/>
        <v>33903</v>
      </c>
      <c r="J300" s="34">
        <f t="shared" si="54"/>
        <v>1</v>
      </c>
      <c r="K300" s="34">
        <f t="shared" si="64"/>
        <v>1</v>
      </c>
      <c r="L300" s="34">
        <f t="shared" si="65"/>
        <v>15</v>
      </c>
      <c r="M300" s="34" t="s">
        <v>22</v>
      </c>
      <c r="N300" s="30">
        <v>4214</v>
      </c>
      <c r="O300" s="30" t="s">
        <v>55</v>
      </c>
      <c r="P300" s="30">
        <v>57</v>
      </c>
      <c r="Q300" s="30">
        <v>0</v>
      </c>
      <c r="R300" s="30">
        <v>33903</v>
      </c>
      <c r="S300" s="24">
        <f t="shared" si="55"/>
        <v>10071.790000000001</v>
      </c>
      <c r="T300" s="24">
        <v>0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3357.27</v>
      </c>
      <c r="AD300" s="24">
        <v>3357.26</v>
      </c>
      <c r="AE300" s="24">
        <v>3357.26</v>
      </c>
      <c r="AF300" s="24"/>
      <c r="AG300" s="35">
        <v>10071.790000000001</v>
      </c>
      <c r="AH300" s="24">
        <f t="shared" si="66"/>
        <v>0</v>
      </c>
      <c r="AI300" s="24"/>
      <c r="AJ300" s="24"/>
    </row>
    <row r="301" spans="1:36" x14ac:dyDescent="0.2">
      <c r="A301" s="33">
        <f t="shared" si="56"/>
        <v>3000</v>
      </c>
      <c r="B301" s="33">
        <f t="shared" si="57"/>
        <v>3700</v>
      </c>
      <c r="C301" s="34" t="s">
        <v>17</v>
      </c>
      <c r="D301" s="34" t="str">
        <f t="shared" si="58"/>
        <v>2</v>
      </c>
      <c r="E301" s="34">
        <f t="shared" si="59"/>
        <v>5</v>
      </c>
      <c r="F301" s="34" t="str">
        <f t="shared" si="60"/>
        <v>04</v>
      </c>
      <c r="G301" s="34" t="str">
        <f t="shared" si="61"/>
        <v>005</v>
      </c>
      <c r="H301" s="33" t="str">
        <f t="shared" si="62"/>
        <v>E001</v>
      </c>
      <c r="I301" s="34">
        <f t="shared" si="63"/>
        <v>37104</v>
      </c>
      <c r="J301" s="34">
        <f t="shared" si="54"/>
        <v>1</v>
      </c>
      <c r="K301" s="34">
        <f t="shared" si="64"/>
        <v>1</v>
      </c>
      <c r="L301" s="34">
        <f t="shared" si="65"/>
        <v>15</v>
      </c>
      <c r="M301" s="34" t="s">
        <v>22</v>
      </c>
      <c r="N301" s="30">
        <v>4214</v>
      </c>
      <c r="O301" s="30" t="s">
        <v>55</v>
      </c>
      <c r="P301" s="30">
        <v>57</v>
      </c>
      <c r="Q301" s="30">
        <v>0</v>
      </c>
      <c r="R301" s="30">
        <v>37104</v>
      </c>
      <c r="S301" s="24">
        <f t="shared" si="55"/>
        <v>33572.629999999997</v>
      </c>
      <c r="T301" s="24">
        <v>0</v>
      </c>
      <c r="U301" s="24">
        <v>5000</v>
      </c>
      <c r="V301" s="24">
        <v>0</v>
      </c>
      <c r="W301" s="24">
        <v>5000</v>
      </c>
      <c r="X301" s="24">
        <v>0</v>
      </c>
      <c r="Y301" s="24">
        <v>5000</v>
      </c>
      <c r="Z301" s="24">
        <v>0</v>
      </c>
      <c r="AA301" s="24">
        <v>5000</v>
      </c>
      <c r="AB301" s="24">
        <v>0</v>
      </c>
      <c r="AC301" s="24">
        <v>5000</v>
      </c>
      <c r="AD301" s="24">
        <v>0</v>
      </c>
      <c r="AE301" s="24">
        <v>8572.6299999999992</v>
      </c>
      <c r="AF301" s="24"/>
      <c r="AG301" s="35">
        <v>33572.629999999997</v>
      </c>
      <c r="AH301" s="24">
        <f t="shared" si="66"/>
        <v>0</v>
      </c>
    </row>
    <row r="302" spans="1:36" x14ac:dyDescent="0.2">
      <c r="A302" s="33">
        <f t="shared" si="56"/>
        <v>3000</v>
      </c>
      <c r="B302" s="33">
        <f t="shared" si="57"/>
        <v>3700</v>
      </c>
      <c r="C302" s="34" t="s">
        <v>17</v>
      </c>
      <c r="D302" s="34" t="str">
        <f t="shared" si="58"/>
        <v>2</v>
      </c>
      <c r="E302" s="34">
        <f t="shared" si="59"/>
        <v>5</v>
      </c>
      <c r="F302" s="34" t="str">
        <f t="shared" si="60"/>
        <v>04</v>
      </c>
      <c r="G302" s="34" t="str">
        <f t="shared" si="61"/>
        <v>005</v>
      </c>
      <c r="H302" s="33" t="str">
        <f t="shared" si="62"/>
        <v>E001</v>
      </c>
      <c r="I302" s="34">
        <f t="shared" si="63"/>
        <v>37204</v>
      </c>
      <c r="J302" s="34">
        <f t="shared" si="54"/>
        <v>1</v>
      </c>
      <c r="K302" s="34">
        <f t="shared" si="64"/>
        <v>1</v>
      </c>
      <c r="L302" s="34">
        <f t="shared" si="65"/>
        <v>15</v>
      </c>
      <c r="M302" s="34" t="s">
        <v>22</v>
      </c>
      <c r="N302" s="30">
        <v>4214</v>
      </c>
      <c r="O302" s="30" t="s">
        <v>55</v>
      </c>
      <c r="P302" s="30">
        <v>57</v>
      </c>
      <c r="Q302" s="30">
        <v>0</v>
      </c>
      <c r="R302" s="30">
        <v>37204</v>
      </c>
      <c r="S302" s="24">
        <f t="shared" si="55"/>
        <v>71989.3</v>
      </c>
      <c r="T302" s="24">
        <v>500</v>
      </c>
      <c r="U302" s="24">
        <v>8000</v>
      </c>
      <c r="V302" s="24">
        <v>5000</v>
      </c>
      <c r="W302" s="24">
        <v>8000</v>
      </c>
      <c r="X302" s="24">
        <v>5000</v>
      </c>
      <c r="Y302" s="24">
        <v>8000</v>
      </c>
      <c r="Z302" s="24">
        <v>5000</v>
      </c>
      <c r="AA302" s="24">
        <v>8000</v>
      </c>
      <c r="AB302" s="24">
        <v>5000</v>
      </c>
      <c r="AC302" s="24">
        <v>8000</v>
      </c>
      <c r="AD302" s="24">
        <v>6489.3</v>
      </c>
      <c r="AE302" s="24">
        <v>5000</v>
      </c>
      <c r="AF302" s="24"/>
      <c r="AG302" s="35">
        <v>71989.3</v>
      </c>
      <c r="AH302" s="24">
        <f t="shared" si="66"/>
        <v>0</v>
      </c>
    </row>
    <row r="303" spans="1:36" x14ac:dyDescent="0.2">
      <c r="A303" s="33">
        <f t="shared" si="56"/>
        <v>3000</v>
      </c>
      <c r="B303" s="33">
        <f t="shared" si="57"/>
        <v>3700</v>
      </c>
      <c r="C303" s="34" t="s">
        <v>17</v>
      </c>
      <c r="D303" s="34" t="str">
        <f t="shared" si="58"/>
        <v>2</v>
      </c>
      <c r="E303" s="34">
        <f t="shared" si="59"/>
        <v>5</v>
      </c>
      <c r="F303" s="34" t="str">
        <f t="shared" si="60"/>
        <v>04</v>
      </c>
      <c r="G303" s="34" t="str">
        <f t="shared" si="61"/>
        <v>005</v>
      </c>
      <c r="H303" s="33" t="str">
        <f t="shared" si="62"/>
        <v>E001</v>
      </c>
      <c r="I303" s="34">
        <f t="shared" si="63"/>
        <v>37504</v>
      </c>
      <c r="J303" s="34">
        <f t="shared" si="54"/>
        <v>1</v>
      </c>
      <c r="K303" s="34">
        <f t="shared" si="64"/>
        <v>1</v>
      </c>
      <c r="L303" s="34">
        <f t="shared" si="65"/>
        <v>15</v>
      </c>
      <c r="M303" s="34" t="s">
        <v>22</v>
      </c>
      <c r="N303" s="30">
        <v>4214</v>
      </c>
      <c r="O303" s="30" t="s">
        <v>55</v>
      </c>
      <c r="P303" s="30">
        <v>57</v>
      </c>
      <c r="Q303" s="30">
        <v>0</v>
      </c>
      <c r="R303" s="30">
        <v>37504</v>
      </c>
      <c r="S303" s="24">
        <f t="shared" si="55"/>
        <v>33572.629999999997</v>
      </c>
      <c r="T303" s="24">
        <v>0</v>
      </c>
      <c r="U303" s="24">
        <v>5000</v>
      </c>
      <c r="V303" s="24">
        <v>0</v>
      </c>
      <c r="W303" s="24">
        <v>5000</v>
      </c>
      <c r="X303" s="24">
        <v>0</v>
      </c>
      <c r="Y303" s="24">
        <v>5000</v>
      </c>
      <c r="Z303" s="24">
        <v>0</v>
      </c>
      <c r="AA303" s="24">
        <v>5000</v>
      </c>
      <c r="AB303" s="24">
        <v>0</v>
      </c>
      <c r="AC303" s="24">
        <v>5000</v>
      </c>
      <c r="AD303" s="24">
        <v>0</v>
      </c>
      <c r="AE303" s="24">
        <v>8572.6299999999992</v>
      </c>
      <c r="AF303" s="24"/>
      <c r="AG303" s="35">
        <v>33572.629999999997</v>
      </c>
      <c r="AH303" s="24">
        <f t="shared" si="66"/>
        <v>0</v>
      </c>
    </row>
    <row r="304" spans="1:36" x14ac:dyDescent="0.2">
      <c r="A304" s="33">
        <f t="shared" si="56"/>
        <v>2000</v>
      </c>
      <c r="B304" s="33">
        <f t="shared" si="57"/>
        <v>2200</v>
      </c>
      <c r="C304" s="34" t="s">
        <v>17</v>
      </c>
      <c r="D304" s="34" t="str">
        <f t="shared" si="58"/>
        <v>2</v>
      </c>
      <c r="E304" s="34">
        <f t="shared" si="59"/>
        <v>5</v>
      </c>
      <c r="F304" s="34" t="str">
        <f t="shared" si="60"/>
        <v>04</v>
      </c>
      <c r="G304" s="34" t="str">
        <f t="shared" si="61"/>
        <v>005</v>
      </c>
      <c r="H304" s="33" t="str">
        <f t="shared" si="62"/>
        <v>E001</v>
      </c>
      <c r="I304" s="34">
        <f t="shared" si="63"/>
        <v>22104</v>
      </c>
      <c r="J304" s="34">
        <f t="shared" si="54"/>
        <v>1</v>
      </c>
      <c r="K304" s="34">
        <f t="shared" si="64"/>
        <v>1</v>
      </c>
      <c r="L304" s="34">
        <f t="shared" si="65"/>
        <v>15</v>
      </c>
      <c r="M304" s="34" t="s">
        <v>22</v>
      </c>
      <c r="N304" s="30">
        <v>4221</v>
      </c>
      <c r="O304" s="30" t="s">
        <v>55</v>
      </c>
      <c r="P304" s="30">
        <v>57</v>
      </c>
      <c r="Q304" s="30">
        <v>0</v>
      </c>
      <c r="R304" s="30">
        <v>22104</v>
      </c>
      <c r="S304" s="24">
        <f t="shared" si="55"/>
        <v>25898.880000000001</v>
      </c>
      <c r="T304" s="24">
        <v>0</v>
      </c>
      <c r="U304" s="24">
        <v>0</v>
      </c>
      <c r="V304" s="24">
        <v>3984.12</v>
      </c>
      <c r="W304" s="24">
        <v>0</v>
      </c>
      <c r="X304" s="24">
        <v>0</v>
      </c>
      <c r="Y304" s="24">
        <v>0</v>
      </c>
      <c r="Z304" s="24">
        <v>0</v>
      </c>
      <c r="AA304" s="24">
        <v>437.36</v>
      </c>
      <c r="AB304" s="24">
        <v>0</v>
      </c>
      <c r="AC304" s="24">
        <v>21477.4</v>
      </c>
      <c r="AD304" s="24">
        <v>0</v>
      </c>
      <c r="AE304" s="24">
        <v>0</v>
      </c>
      <c r="AF304" s="24"/>
      <c r="AG304" s="35">
        <v>25898.879999999997</v>
      </c>
      <c r="AH304" s="24">
        <f t="shared" si="66"/>
        <v>0</v>
      </c>
    </row>
    <row r="305" spans="1:36" x14ac:dyDescent="0.2">
      <c r="A305" s="33">
        <f t="shared" si="56"/>
        <v>3000</v>
      </c>
      <c r="B305" s="33">
        <f t="shared" si="57"/>
        <v>3300</v>
      </c>
      <c r="C305" s="34" t="s">
        <v>17</v>
      </c>
      <c r="D305" s="34" t="str">
        <f t="shared" si="58"/>
        <v>2</v>
      </c>
      <c r="E305" s="34">
        <f t="shared" si="59"/>
        <v>5</v>
      </c>
      <c r="F305" s="34" t="str">
        <f t="shared" si="60"/>
        <v>04</v>
      </c>
      <c r="G305" s="34" t="str">
        <f t="shared" si="61"/>
        <v>005</v>
      </c>
      <c r="H305" s="33" t="str">
        <f t="shared" si="62"/>
        <v>E001</v>
      </c>
      <c r="I305" s="34">
        <f t="shared" si="63"/>
        <v>33603</v>
      </c>
      <c r="J305" s="34">
        <f t="shared" si="54"/>
        <v>1</v>
      </c>
      <c r="K305" s="34">
        <f t="shared" si="64"/>
        <v>1</v>
      </c>
      <c r="L305" s="34">
        <f t="shared" si="65"/>
        <v>15</v>
      </c>
      <c r="M305" s="34" t="s">
        <v>22</v>
      </c>
      <c r="N305" s="30">
        <v>4221</v>
      </c>
      <c r="O305" s="30" t="s">
        <v>55</v>
      </c>
      <c r="P305" s="30">
        <v>57</v>
      </c>
      <c r="Q305" s="30">
        <v>0</v>
      </c>
      <c r="R305" s="30">
        <v>33603</v>
      </c>
      <c r="S305" s="24">
        <f t="shared" si="55"/>
        <v>8345.2000000000007</v>
      </c>
      <c r="T305" s="24">
        <v>0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8345.2000000000007</v>
      </c>
      <c r="AD305" s="24">
        <v>0</v>
      </c>
      <c r="AE305" s="24">
        <v>0</v>
      </c>
      <c r="AF305" s="24"/>
      <c r="AG305" s="35">
        <v>8345.2000000000007</v>
      </c>
      <c r="AH305" s="24">
        <f t="shared" si="66"/>
        <v>0</v>
      </c>
    </row>
    <row r="306" spans="1:36" x14ac:dyDescent="0.2">
      <c r="A306" s="33">
        <f t="shared" si="56"/>
        <v>3000</v>
      </c>
      <c r="B306" s="33">
        <f t="shared" si="57"/>
        <v>3300</v>
      </c>
      <c r="C306" s="34" t="s">
        <v>17</v>
      </c>
      <c r="D306" s="34" t="str">
        <f t="shared" si="58"/>
        <v>2</v>
      </c>
      <c r="E306" s="34">
        <f t="shared" si="59"/>
        <v>5</v>
      </c>
      <c r="F306" s="34" t="str">
        <f t="shared" si="60"/>
        <v>04</v>
      </c>
      <c r="G306" s="34" t="str">
        <f t="shared" si="61"/>
        <v>005</v>
      </c>
      <c r="H306" s="33" t="str">
        <f t="shared" si="62"/>
        <v>E001</v>
      </c>
      <c r="I306" s="34">
        <f t="shared" si="63"/>
        <v>33903</v>
      </c>
      <c r="J306" s="34">
        <f t="shared" si="54"/>
        <v>1</v>
      </c>
      <c r="K306" s="34">
        <f t="shared" si="64"/>
        <v>1</v>
      </c>
      <c r="L306" s="34">
        <f t="shared" si="65"/>
        <v>15</v>
      </c>
      <c r="M306" s="34" t="s">
        <v>22</v>
      </c>
      <c r="N306" s="30">
        <v>4221</v>
      </c>
      <c r="O306" s="30" t="s">
        <v>55</v>
      </c>
      <c r="P306" s="30">
        <v>57</v>
      </c>
      <c r="Q306" s="30">
        <v>0</v>
      </c>
      <c r="R306" s="30">
        <v>33903</v>
      </c>
      <c r="S306" s="24">
        <f t="shared" si="55"/>
        <v>223559.16</v>
      </c>
      <c r="T306" s="24">
        <v>0</v>
      </c>
      <c r="U306" s="24">
        <v>0</v>
      </c>
      <c r="V306" s="24">
        <v>0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74519.72</v>
      </c>
      <c r="AD306" s="24">
        <v>74519.72</v>
      </c>
      <c r="AE306" s="24">
        <v>74519.72</v>
      </c>
      <c r="AF306" s="24"/>
      <c r="AG306" s="35">
        <v>223559.16000000003</v>
      </c>
      <c r="AH306" s="24">
        <f t="shared" si="66"/>
        <v>0</v>
      </c>
      <c r="AI306" s="24"/>
      <c r="AJ306" s="24"/>
    </row>
    <row r="307" spans="1:36" x14ac:dyDescent="0.2">
      <c r="A307" s="33">
        <f t="shared" si="56"/>
        <v>3000</v>
      </c>
      <c r="B307" s="33">
        <f t="shared" si="57"/>
        <v>3700</v>
      </c>
      <c r="C307" s="34" t="s">
        <v>17</v>
      </c>
      <c r="D307" s="34" t="str">
        <f t="shared" si="58"/>
        <v>2</v>
      </c>
      <c r="E307" s="34">
        <f t="shared" si="59"/>
        <v>5</v>
      </c>
      <c r="F307" s="34" t="str">
        <f t="shared" si="60"/>
        <v>04</v>
      </c>
      <c r="G307" s="34" t="str">
        <f t="shared" si="61"/>
        <v>005</v>
      </c>
      <c r="H307" s="33" t="str">
        <f t="shared" si="62"/>
        <v>E001</v>
      </c>
      <c r="I307" s="34">
        <f t="shared" si="63"/>
        <v>37104</v>
      </c>
      <c r="J307" s="34">
        <f t="shared" si="54"/>
        <v>1</v>
      </c>
      <c r="K307" s="34">
        <f t="shared" si="64"/>
        <v>1</v>
      </c>
      <c r="L307" s="34">
        <f t="shared" si="65"/>
        <v>15</v>
      </c>
      <c r="M307" s="34" t="s">
        <v>22</v>
      </c>
      <c r="N307" s="30">
        <v>4221</v>
      </c>
      <c r="O307" s="30" t="s">
        <v>55</v>
      </c>
      <c r="P307" s="30">
        <v>57</v>
      </c>
      <c r="Q307" s="30">
        <v>0</v>
      </c>
      <c r="R307" s="30">
        <v>37104</v>
      </c>
      <c r="S307" s="24">
        <f t="shared" si="55"/>
        <v>33576.46</v>
      </c>
      <c r="T307" s="24">
        <v>0</v>
      </c>
      <c r="U307" s="24">
        <v>0</v>
      </c>
      <c r="V307" s="24">
        <v>8000</v>
      </c>
      <c r="W307" s="24">
        <v>0</v>
      </c>
      <c r="X307" s="24">
        <v>8000</v>
      </c>
      <c r="Y307" s="24">
        <v>0</v>
      </c>
      <c r="Z307" s="24">
        <v>8000</v>
      </c>
      <c r="AA307" s="24">
        <v>0</v>
      </c>
      <c r="AB307" s="24">
        <v>9576.4599999999991</v>
      </c>
      <c r="AC307" s="24">
        <v>0</v>
      </c>
      <c r="AD307" s="24">
        <v>0</v>
      </c>
      <c r="AE307" s="24">
        <v>0</v>
      </c>
      <c r="AF307" s="24"/>
      <c r="AG307" s="35">
        <v>33576.46</v>
      </c>
      <c r="AH307" s="24">
        <f t="shared" si="66"/>
        <v>0</v>
      </c>
    </row>
    <row r="308" spans="1:36" x14ac:dyDescent="0.2">
      <c r="A308" s="33">
        <f t="shared" si="56"/>
        <v>3000</v>
      </c>
      <c r="B308" s="33">
        <f t="shared" si="57"/>
        <v>3700</v>
      </c>
      <c r="C308" s="34" t="s">
        <v>17</v>
      </c>
      <c r="D308" s="34" t="str">
        <f t="shared" si="58"/>
        <v>2</v>
      </c>
      <c r="E308" s="34">
        <f t="shared" si="59"/>
        <v>5</v>
      </c>
      <c r="F308" s="34" t="str">
        <f t="shared" si="60"/>
        <v>04</v>
      </c>
      <c r="G308" s="34" t="str">
        <f t="shared" si="61"/>
        <v>005</v>
      </c>
      <c r="H308" s="33" t="str">
        <f t="shared" si="62"/>
        <v>E001</v>
      </c>
      <c r="I308" s="34">
        <f t="shared" si="63"/>
        <v>37204</v>
      </c>
      <c r="J308" s="34">
        <f t="shared" si="54"/>
        <v>1</v>
      </c>
      <c r="K308" s="34">
        <f t="shared" si="64"/>
        <v>1</v>
      </c>
      <c r="L308" s="34">
        <f t="shared" si="65"/>
        <v>15</v>
      </c>
      <c r="M308" s="34" t="s">
        <v>22</v>
      </c>
      <c r="N308" s="30">
        <v>4221</v>
      </c>
      <c r="O308" s="30" t="s">
        <v>55</v>
      </c>
      <c r="P308" s="30">
        <v>57</v>
      </c>
      <c r="Q308" s="30">
        <v>0</v>
      </c>
      <c r="R308" s="30">
        <v>37204</v>
      </c>
      <c r="S308" s="24">
        <f t="shared" si="55"/>
        <v>33576.46</v>
      </c>
      <c r="T308" s="24">
        <v>0</v>
      </c>
      <c r="U308" s="24">
        <v>0</v>
      </c>
      <c r="V308" s="24">
        <v>8000</v>
      </c>
      <c r="W308" s="24">
        <v>0</v>
      </c>
      <c r="X308" s="24">
        <v>8000</v>
      </c>
      <c r="Y308" s="24">
        <v>0</v>
      </c>
      <c r="Z308" s="24">
        <v>8000</v>
      </c>
      <c r="AA308" s="24">
        <v>0</v>
      </c>
      <c r="AB308" s="24">
        <v>9576.4599999999991</v>
      </c>
      <c r="AC308" s="24">
        <v>0</v>
      </c>
      <c r="AD308" s="24">
        <v>0</v>
      </c>
      <c r="AE308" s="24">
        <v>0</v>
      </c>
      <c r="AF308" s="24"/>
      <c r="AG308" s="35">
        <v>33576.46</v>
      </c>
      <c r="AH308" s="24">
        <f t="shared" si="66"/>
        <v>0</v>
      </c>
    </row>
    <row r="309" spans="1:36" x14ac:dyDescent="0.2">
      <c r="A309" s="33">
        <f t="shared" si="56"/>
        <v>3000</v>
      </c>
      <c r="B309" s="33">
        <f t="shared" si="57"/>
        <v>3700</v>
      </c>
      <c r="C309" s="34" t="s">
        <v>17</v>
      </c>
      <c r="D309" s="34" t="str">
        <f t="shared" si="58"/>
        <v>2</v>
      </c>
      <c r="E309" s="34">
        <f t="shared" si="59"/>
        <v>5</v>
      </c>
      <c r="F309" s="34" t="str">
        <f t="shared" si="60"/>
        <v>04</v>
      </c>
      <c r="G309" s="34" t="str">
        <f t="shared" si="61"/>
        <v>005</v>
      </c>
      <c r="H309" s="33" t="str">
        <f t="shared" si="62"/>
        <v>E001</v>
      </c>
      <c r="I309" s="34">
        <f t="shared" si="63"/>
        <v>37504</v>
      </c>
      <c r="J309" s="34">
        <f t="shared" si="54"/>
        <v>1</v>
      </c>
      <c r="K309" s="34">
        <f t="shared" si="64"/>
        <v>1</v>
      </c>
      <c r="L309" s="34">
        <f t="shared" si="65"/>
        <v>15</v>
      </c>
      <c r="M309" s="34" t="s">
        <v>22</v>
      </c>
      <c r="N309" s="30">
        <v>4221</v>
      </c>
      <c r="O309" s="30" t="s">
        <v>55</v>
      </c>
      <c r="P309" s="30">
        <v>57</v>
      </c>
      <c r="Q309" s="30">
        <v>0</v>
      </c>
      <c r="R309" s="30">
        <v>37504</v>
      </c>
      <c r="S309" s="24">
        <f t="shared" si="55"/>
        <v>33576.46</v>
      </c>
      <c r="T309" s="24">
        <v>0</v>
      </c>
      <c r="U309" s="24">
        <v>0</v>
      </c>
      <c r="V309" s="24">
        <v>8000</v>
      </c>
      <c r="W309" s="24">
        <v>0</v>
      </c>
      <c r="X309" s="24">
        <v>8000</v>
      </c>
      <c r="Y309" s="24">
        <v>0</v>
      </c>
      <c r="Z309" s="24">
        <v>8000</v>
      </c>
      <c r="AA309" s="24">
        <v>0</v>
      </c>
      <c r="AB309" s="24">
        <v>9576.4599999999991</v>
      </c>
      <c r="AC309" s="24">
        <v>0</v>
      </c>
      <c r="AD309" s="24">
        <v>0</v>
      </c>
      <c r="AE309" s="24">
        <v>0</v>
      </c>
      <c r="AF309" s="24"/>
      <c r="AG309" s="35">
        <v>33576.46</v>
      </c>
      <c r="AH309" s="24">
        <f t="shared" si="66"/>
        <v>0</v>
      </c>
    </row>
    <row r="310" spans="1:36" x14ac:dyDescent="0.2">
      <c r="A310" s="33">
        <f t="shared" si="56"/>
        <v>2000</v>
      </c>
      <c r="B310" s="33">
        <f t="shared" si="57"/>
        <v>2100</v>
      </c>
      <c r="C310" s="34" t="s">
        <v>17</v>
      </c>
      <c r="D310" s="34" t="str">
        <f t="shared" si="58"/>
        <v>2</v>
      </c>
      <c r="E310" s="34">
        <f t="shared" si="59"/>
        <v>5</v>
      </c>
      <c r="F310" s="34" t="str">
        <f t="shared" si="60"/>
        <v>04</v>
      </c>
      <c r="G310" s="34" t="str">
        <f t="shared" si="61"/>
        <v>005</v>
      </c>
      <c r="H310" s="33" t="str">
        <f t="shared" si="62"/>
        <v>E001</v>
      </c>
      <c r="I310" s="34">
        <f t="shared" si="63"/>
        <v>21401</v>
      </c>
      <c r="J310" s="34">
        <f t="shared" si="54"/>
        <v>1</v>
      </c>
      <c r="K310" s="34">
        <f t="shared" si="64"/>
        <v>1</v>
      </c>
      <c r="L310" s="34">
        <f t="shared" si="65"/>
        <v>15</v>
      </c>
      <c r="M310" s="34" t="s">
        <v>22</v>
      </c>
      <c r="N310" s="30">
        <v>4301</v>
      </c>
      <c r="O310" s="30" t="s">
        <v>55</v>
      </c>
      <c r="P310" s="30">
        <v>57</v>
      </c>
      <c r="Q310" s="30">
        <v>0</v>
      </c>
      <c r="R310" s="30">
        <v>21401</v>
      </c>
      <c r="S310" s="24">
        <f t="shared" si="55"/>
        <v>143881.39000000001</v>
      </c>
      <c r="T310" s="24">
        <v>0</v>
      </c>
      <c r="U310" s="24">
        <v>11990</v>
      </c>
      <c r="V310" s="24">
        <v>11990</v>
      </c>
      <c r="W310" s="24">
        <v>11990</v>
      </c>
      <c r="X310" s="24">
        <v>11990</v>
      </c>
      <c r="Y310" s="24">
        <v>11990</v>
      </c>
      <c r="Z310" s="24">
        <v>0</v>
      </c>
      <c r="AA310" s="24">
        <v>11990</v>
      </c>
      <c r="AB310" s="24">
        <v>11990</v>
      </c>
      <c r="AC310" s="24">
        <v>11990</v>
      </c>
      <c r="AD310" s="24">
        <v>11990</v>
      </c>
      <c r="AE310" s="24">
        <v>35971.39</v>
      </c>
      <c r="AF310" s="24"/>
      <c r="AG310" s="35">
        <v>143881.39000000001</v>
      </c>
      <c r="AH310" s="24">
        <f t="shared" si="66"/>
        <v>0</v>
      </c>
    </row>
    <row r="311" spans="1:36" x14ac:dyDescent="0.2">
      <c r="A311" s="33">
        <f t="shared" si="56"/>
        <v>2000</v>
      </c>
      <c r="B311" s="33">
        <f t="shared" si="57"/>
        <v>2100</v>
      </c>
      <c r="C311" s="34" t="s">
        <v>17</v>
      </c>
      <c r="D311" s="34" t="str">
        <f t="shared" si="58"/>
        <v>2</v>
      </c>
      <c r="E311" s="34">
        <f t="shared" si="59"/>
        <v>5</v>
      </c>
      <c r="F311" s="34" t="str">
        <f t="shared" si="60"/>
        <v>04</v>
      </c>
      <c r="G311" s="34" t="str">
        <f t="shared" si="61"/>
        <v>005</v>
      </c>
      <c r="H311" s="33" t="str">
        <f t="shared" si="62"/>
        <v>E001</v>
      </c>
      <c r="I311" s="34">
        <f t="shared" si="63"/>
        <v>21601</v>
      </c>
      <c r="J311" s="34">
        <f t="shared" si="54"/>
        <v>1</v>
      </c>
      <c r="K311" s="34">
        <f t="shared" si="64"/>
        <v>1</v>
      </c>
      <c r="L311" s="34">
        <f t="shared" si="65"/>
        <v>15</v>
      </c>
      <c r="M311" s="34" t="s">
        <v>22</v>
      </c>
      <c r="N311" s="30">
        <v>4301</v>
      </c>
      <c r="O311" s="30" t="s">
        <v>55</v>
      </c>
      <c r="P311" s="30">
        <v>57</v>
      </c>
      <c r="Q311" s="30">
        <v>0</v>
      </c>
      <c r="R311" s="30">
        <v>21601</v>
      </c>
      <c r="S311" s="24">
        <f t="shared" si="55"/>
        <v>3625.84</v>
      </c>
      <c r="T311" s="24">
        <v>0</v>
      </c>
      <c r="U311" s="24">
        <v>302</v>
      </c>
      <c r="V311" s="24">
        <v>302</v>
      </c>
      <c r="W311" s="24">
        <v>302</v>
      </c>
      <c r="X311" s="24">
        <v>302</v>
      </c>
      <c r="Y311" s="24">
        <v>302</v>
      </c>
      <c r="Z311" s="24">
        <v>302</v>
      </c>
      <c r="AA311" s="24">
        <v>302</v>
      </c>
      <c r="AB311" s="24">
        <v>302</v>
      </c>
      <c r="AC311" s="24">
        <v>302</v>
      </c>
      <c r="AD311" s="24">
        <v>302</v>
      </c>
      <c r="AE311" s="24">
        <v>605.84000000000015</v>
      </c>
      <c r="AF311" s="24"/>
      <c r="AG311" s="35">
        <v>3625.84</v>
      </c>
      <c r="AH311" s="24">
        <f t="shared" si="66"/>
        <v>0</v>
      </c>
    </row>
    <row r="312" spans="1:36" x14ac:dyDescent="0.2">
      <c r="A312" s="33">
        <f t="shared" si="56"/>
        <v>2000</v>
      </c>
      <c r="B312" s="33">
        <f t="shared" si="57"/>
        <v>2200</v>
      </c>
      <c r="C312" s="34" t="s">
        <v>17</v>
      </c>
      <c r="D312" s="34" t="str">
        <f t="shared" si="58"/>
        <v>2</v>
      </c>
      <c r="E312" s="34">
        <f t="shared" si="59"/>
        <v>5</v>
      </c>
      <c r="F312" s="34" t="str">
        <f t="shared" si="60"/>
        <v>04</v>
      </c>
      <c r="G312" s="34" t="str">
        <f t="shared" si="61"/>
        <v>005</v>
      </c>
      <c r="H312" s="33" t="str">
        <f t="shared" si="62"/>
        <v>E001</v>
      </c>
      <c r="I312" s="34">
        <f t="shared" si="63"/>
        <v>22104</v>
      </c>
      <c r="J312" s="34">
        <f t="shared" si="54"/>
        <v>1</v>
      </c>
      <c r="K312" s="34">
        <f t="shared" si="64"/>
        <v>1</v>
      </c>
      <c r="L312" s="34">
        <f t="shared" si="65"/>
        <v>15</v>
      </c>
      <c r="M312" s="34" t="s">
        <v>22</v>
      </c>
      <c r="N312" s="30">
        <v>4301</v>
      </c>
      <c r="O312" s="30" t="s">
        <v>55</v>
      </c>
      <c r="P312" s="30">
        <v>57</v>
      </c>
      <c r="Q312" s="30">
        <v>0</v>
      </c>
      <c r="R312" s="30">
        <v>22104</v>
      </c>
      <c r="S312" s="24">
        <f t="shared" si="55"/>
        <v>25898.880000000001</v>
      </c>
      <c r="T312" s="24">
        <v>0</v>
      </c>
      <c r="U312" s="24">
        <v>2158</v>
      </c>
      <c r="V312" s="24">
        <v>2158</v>
      </c>
      <c r="W312" s="24">
        <v>262.45999999999998</v>
      </c>
      <c r="X312" s="24">
        <v>2158</v>
      </c>
      <c r="Y312" s="24">
        <v>2158</v>
      </c>
      <c r="Z312" s="24">
        <v>2158</v>
      </c>
      <c r="AA312" s="24">
        <v>0</v>
      </c>
      <c r="AB312" s="24">
        <v>2158</v>
      </c>
      <c r="AC312" s="24">
        <v>6211.54</v>
      </c>
      <c r="AD312" s="24">
        <v>2158</v>
      </c>
      <c r="AE312" s="24">
        <v>4318.880000000001</v>
      </c>
      <c r="AF312" s="24"/>
      <c r="AG312" s="35">
        <v>25898.880000000001</v>
      </c>
      <c r="AH312" s="24">
        <f t="shared" si="66"/>
        <v>0</v>
      </c>
    </row>
    <row r="313" spans="1:36" x14ac:dyDescent="0.2">
      <c r="A313" s="33">
        <f t="shared" si="56"/>
        <v>3000</v>
      </c>
      <c r="B313" s="33">
        <f t="shared" si="57"/>
        <v>3300</v>
      </c>
      <c r="C313" s="34" t="s">
        <v>17</v>
      </c>
      <c r="D313" s="34" t="str">
        <f t="shared" si="58"/>
        <v>2</v>
      </c>
      <c r="E313" s="34">
        <f t="shared" si="59"/>
        <v>5</v>
      </c>
      <c r="F313" s="34" t="str">
        <f t="shared" si="60"/>
        <v>04</v>
      </c>
      <c r="G313" s="34" t="str">
        <f t="shared" si="61"/>
        <v>005</v>
      </c>
      <c r="H313" s="33" t="str">
        <f t="shared" si="62"/>
        <v>E001</v>
      </c>
      <c r="I313" s="34">
        <f t="shared" si="63"/>
        <v>33602</v>
      </c>
      <c r="J313" s="34">
        <f t="shared" si="54"/>
        <v>1</v>
      </c>
      <c r="K313" s="34">
        <f t="shared" si="64"/>
        <v>1</v>
      </c>
      <c r="L313" s="34">
        <f t="shared" si="65"/>
        <v>15</v>
      </c>
      <c r="M313" s="34" t="s">
        <v>22</v>
      </c>
      <c r="N313" s="30">
        <v>4301</v>
      </c>
      <c r="O313" s="30" t="s">
        <v>55</v>
      </c>
      <c r="P313" s="30">
        <v>57</v>
      </c>
      <c r="Q313" s="30">
        <v>0</v>
      </c>
      <c r="R313" s="30">
        <v>33602</v>
      </c>
      <c r="S313" s="24">
        <f t="shared" si="55"/>
        <v>76741.27</v>
      </c>
      <c r="T313" s="24">
        <v>0</v>
      </c>
      <c r="U313" s="24">
        <v>6395</v>
      </c>
      <c r="V313" s="24">
        <v>6395</v>
      </c>
      <c r="W313" s="24">
        <v>6395</v>
      </c>
      <c r="X313" s="24">
        <v>6395</v>
      </c>
      <c r="Y313" s="24">
        <v>6395</v>
      </c>
      <c r="Z313" s="24">
        <v>6395</v>
      </c>
      <c r="AA313" s="24">
        <v>6395</v>
      </c>
      <c r="AB313" s="24">
        <v>6395</v>
      </c>
      <c r="AC313" s="24">
        <v>6395</v>
      </c>
      <c r="AD313" s="24">
        <v>6395</v>
      </c>
      <c r="AE313" s="24">
        <v>12791.270000000004</v>
      </c>
      <c r="AF313" s="24"/>
      <c r="AG313" s="35">
        <v>76741.27</v>
      </c>
      <c r="AH313" s="24">
        <f t="shared" si="66"/>
        <v>0</v>
      </c>
    </row>
    <row r="314" spans="1:36" x14ac:dyDescent="0.2">
      <c r="A314" s="33">
        <f t="shared" si="56"/>
        <v>3000</v>
      </c>
      <c r="B314" s="33">
        <f t="shared" si="57"/>
        <v>3300</v>
      </c>
      <c r="C314" s="34" t="s">
        <v>17</v>
      </c>
      <c r="D314" s="34" t="str">
        <f t="shared" si="58"/>
        <v>2</v>
      </c>
      <c r="E314" s="34">
        <f t="shared" si="59"/>
        <v>5</v>
      </c>
      <c r="F314" s="34" t="str">
        <f t="shared" si="60"/>
        <v>04</v>
      </c>
      <c r="G314" s="34" t="str">
        <f t="shared" si="61"/>
        <v>005</v>
      </c>
      <c r="H314" s="33" t="str">
        <f t="shared" si="62"/>
        <v>E001</v>
      </c>
      <c r="I314" s="34">
        <f t="shared" si="63"/>
        <v>33605</v>
      </c>
      <c r="J314" s="34">
        <f t="shared" si="54"/>
        <v>1</v>
      </c>
      <c r="K314" s="34">
        <f t="shared" si="64"/>
        <v>1</v>
      </c>
      <c r="L314" s="34">
        <f t="shared" si="65"/>
        <v>15</v>
      </c>
      <c r="M314" s="34" t="s">
        <v>22</v>
      </c>
      <c r="N314" s="30">
        <v>4301</v>
      </c>
      <c r="O314" s="30" t="s">
        <v>55</v>
      </c>
      <c r="P314" s="30">
        <v>57</v>
      </c>
      <c r="Q314" s="30">
        <v>0</v>
      </c>
      <c r="R314" s="30">
        <v>33605</v>
      </c>
      <c r="S314" s="24">
        <f t="shared" si="55"/>
        <v>575530.75</v>
      </c>
      <c r="T314" s="24">
        <v>0</v>
      </c>
      <c r="U314" s="24">
        <v>0</v>
      </c>
      <c r="V314" s="24">
        <v>25000</v>
      </c>
      <c r="W314" s="24">
        <v>27757</v>
      </c>
      <c r="X314" s="24">
        <v>27757</v>
      </c>
      <c r="Y314" s="24">
        <v>36957</v>
      </c>
      <c r="Z314" s="24">
        <v>50000</v>
      </c>
      <c r="AA314" s="24">
        <v>50000</v>
      </c>
      <c r="AB314" s="24">
        <v>30557</v>
      </c>
      <c r="AC314" s="24">
        <v>99845</v>
      </c>
      <c r="AD314" s="24">
        <v>149845</v>
      </c>
      <c r="AE314" s="24">
        <v>77812.75</v>
      </c>
      <c r="AF314" s="24"/>
      <c r="AG314" s="35">
        <v>575530.75</v>
      </c>
      <c r="AH314" s="24">
        <f t="shared" si="66"/>
        <v>0</v>
      </c>
    </row>
    <row r="315" spans="1:36" x14ac:dyDescent="0.2">
      <c r="A315" s="33">
        <f t="shared" si="56"/>
        <v>3000</v>
      </c>
      <c r="B315" s="33">
        <f t="shared" si="57"/>
        <v>3300</v>
      </c>
      <c r="C315" s="34" t="s">
        <v>17</v>
      </c>
      <c r="D315" s="34" t="str">
        <f t="shared" si="58"/>
        <v>2</v>
      </c>
      <c r="E315" s="34">
        <f t="shared" si="59"/>
        <v>5</v>
      </c>
      <c r="F315" s="34" t="str">
        <f t="shared" si="60"/>
        <v>04</v>
      </c>
      <c r="G315" s="34" t="str">
        <f t="shared" si="61"/>
        <v>005</v>
      </c>
      <c r="H315" s="33" t="str">
        <f t="shared" si="62"/>
        <v>E001</v>
      </c>
      <c r="I315" s="34">
        <f t="shared" si="63"/>
        <v>33903</v>
      </c>
      <c r="J315" s="34">
        <f t="shared" si="54"/>
        <v>1</v>
      </c>
      <c r="K315" s="34">
        <f t="shared" si="64"/>
        <v>1</v>
      </c>
      <c r="L315" s="34">
        <f t="shared" si="65"/>
        <v>15</v>
      </c>
      <c r="M315" s="34" t="s">
        <v>22</v>
      </c>
      <c r="N315" s="30">
        <v>4301</v>
      </c>
      <c r="O315" s="30" t="s">
        <v>55</v>
      </c>
      <c r="P315" s="30">
        <v>57</v>
      </c>
      <c r="Q315" s="30">
        <v>0</v>
      </c>
      <c r="R315" s="30">
        <v>33903</v>
      </c>
      <c r="S315" s="24">
        <f t="shared" si="55"/>
        <v>4660347.03</v>
      </c>
      <c r="T315" s="24">
        <v>0</v>
      </c>
      <c r="U315" s="24">
        <v>0</v>
      </c>
      <c r="V315" s="24">
        <v>0</v>
      </c>
      <c r="W315" s="24">
        <v>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1553449.01</v>
      </c>
      <c r="AD315" s="24">
        <v>1553449.01</v>
      </c>
      <c r="AE315" s="24">
        <v>1553449.01</v>
      </c>
      <c r="AF315" s="24"/>
      <c r="AG315" s="35">
        <v>4660347.03</v>
      </c>
      <c r="AH315" s="24">
        <f t="shared" si="66"/>
        <v>0</v>
      </c>
      <c r="AI315" s="24"/>
      <c r="AJ315" s="24"/>
    </row>
    <row r="316" spans="1:36" x14ac:dyDescent="0.2">
      <c r="A316" s="33">
        <f t="shared" si="56"/>
        <v>3000</v>
      </c>
      <c r="B316" s="33">
        <f t="shared" si="57"/>
        <v>3500</v>
      </c>
      <c r="C316" s="34" t="s">
        <v>17</v>
      </c>
      <c r="D316" s="34" t="str">
        <f t="shared" si="58"/>
        <v>2</v>
      </c>
      <c r="E316" s="34">
        <f t="shared" si="59"/>
        <v>5</v>
      </c>
      <c r="F316" s="34" t="str">
        <f t="shared" si="60"/>
        <v>04</v>
      </c>
      <c r="G316" s="34" t="str">
        <f t="shared" si="61"/>
        <v>005</v>
      </c>
      <c r="H316" s="33" t="str">
        <f t="shared" si="62"/>
        <v>E001</v>
      </c>
      <c r="I316" s="34">
        <f t="shared" si="63"/>
        <v>35201</v>
      </c>
      <c r="J316" s="34">
        <f t="shared" si="54"/>
        <v>1</v>
      </c>
      <c r="K316" s="34">
        <f t="shared" si="64"/>
        <v>1</v>
      </c>
      <c r="L316" s="34">
        <f t="shared" si="65"/>
        <v>15</v>
      </c>
      <c r="M316" s="34" t="s">
        <v>22</v>
      </c>
      <c r="N316" s="30">
        <v>4301</v>
      </c>
      <c r="O316" s="30" t="s">
        <v>55</v>
      </c>
      <c r="P316" s="30">
        <v>57</v>
      </c>
      <c r="Q316" s="30">
        <v>0</v>
      </c>
      <c r="R316" s="30">
        <v>35201</v>
      </c>
      <c r="S316" s="24">
        <f t="shared" si="55"/>
        <v>19188.2</v>
      </c>
      <c r="T316" s="24">
        <v>0</v>
      </c>
      <c r="U316" s="24">
        <v>0</v>
      </c>
      <c r="V316" s="24">
        <v>0</v>
      </c>
      <c r="W316" s="24">
        <v>0</v>
      </c>
      <c r="X316" s="24">
        <v>0</v>
      </c>
      <c r="Y316" s="24">
        <v>0</v>
      </c>
      <c r="Z316" s="24">
        <v>9594</v>
      </c>
      <c r="AA316" s="24">
        <v>1599</v>
      </c>
      <c r="AB316" s="24">
        <v>1599</v>
      </c>
      <c r="AC316" s="24">
        <v>1599</v>
      </c>
      <c r="AD316" s="24">
        <v>1599</v>
      </c>
      <c r="AE316" s="24">
        <v>3198.2000000000007</v>
      </c>
      <c r="AF316" s="24"/>
      <c r="AG316" s="35">
        <v>19188.2</v>
      </c>
      <c r="AH316" s="24">
        <f t="shared" si="66"/>
        <v>0</v>
      </c>
    </row>
    <row r="317" spans="1:36" x14ac:dyDescent="0.2">
      <c r="A317" s="33">
        <f t="shared" si="56"/>
        <v>3000</v>
      </c>
      <c r="B317" s="33">
        <f t="shared" si="57"/>
        <v>3500</v>
      </c>
      <c r="C317" s="34" t="s">
        <v>17</v>
      </c>
      <c r="D317" s="34" t="str">
        <f t="shared" si="58"/>
        <v>2</v>
      </c>
      <c r="E317" s="34">
        <f t="shared" si="59"/>
        <v>5</v>
      </c>
      <c r="F317" s="34" t="str">
        <f t="shared" si="60"/>
        <v>04</v>
      </c>
      <c r="G317" s="34" t="str">
        <f t="shared" si="61"/>
        <v>005</v>
      </c>
      <c r="H317" s="33" t="str">
        <f t="shared" si="62"/>
        <v>E001</v>
      </c>
      <c r="I317" s="34">
        <f t="shared" si="63"/>
        <v>35301</v>
      </c>
      <c r="J317" s="34">
        <f t="shared" si="54"/>
        <v>1</v>
      </c>
      <c r="K317" s="34">
        <f t="shared" si="64"/>
        <v>1</v>
      </c>
      <c r="L317" s="34">
        <f t="shared" si="65"/>
        <v>15</v>
      </c>
      <c r="M317" s="34" t="s">
        <v>22</v>
      </c>
      <c r="N317" s="30">
        <v>4301</v>
      </c>
      <c r="O317" s="30" t="s">
        <v>55</v>
      </c>
      <c r="P317" s="30">
        <v>57</v>
      </c>
      <c r="Q317" s="30">
        <v>0</v>
      </c>
      <c r="R317" s="30">
        <v>35301</v>
      </c>
      <c r="S317" s="24">
        <f t="shared" si="55"/>
        <v>4799.93</v>
      </c>
      <c r="T317" s="24">
        <v>0</v>
      </c>
      <c r="U317" s="24">
        <v>399</v>
      </c>
      <c r="V317" s="24">
        <v>399</v>
      </c>
      <c r="W317" s="24">
        <v>399</v>
      </c>
      <c r="X317" s="24">
        <v>399</v>
      </c>
      <c r="Y317" s="24">
        <v>399</v>
      </c>
      <c r="Z317" s="24">
        <v>399</v>
      </c>
      <c r="AA317" s="24">
        <v>399</v>
      </c>
      <c r="AB317" s="24">
        <v>399</v>
      </c>
      <c r="AC317" s="24">
        <v>399</v>
      </c>
      <c r="AD317" s="24">
        <v>399</v>
      </c>
      <c r="AE317" s="24">
        <v>809.93000000000029</v>
      </c>
      <c r="AF317" s="24"/>
      <c r="AG317" s="35">
        <v>4799.93</v>
      </c>
      <c r="AH317" s="24">
        <f t="shared" si="66"/>
        <v>0</v>
      </c>
    </row>
    <row r="318" spans="1:36" x14ac:dyDescent="0.2">
      <c r="A318" s="33">
        <f t="shared" si="56"/>
        <v>3000</v>
      </c>
      <c r="B318" s="33">
        <f t="shared" si="57"/>
        <v>3500</v>
      </c>
      <c r="C318" s="34" t="s">
        <v>17</v>
      </c>
      <c r="D318" s="34" t="str">
        <f t="shared" si="58"/>
        <v>2</v>
      </c>
      <c r="E318" s="34">
        <f t="shared" si="59"/>
        <v>5</v>
      </c>
      <c r="F318" s="34" t="str">
        <f t="shared" si="60"/>
        <v>04</v>
      </c>
      <c r="G318" s="34" t="str">
        <f t="shared" si="61"/>
        <v>005</v>
      </c>
      <c r="H318" s="33" t="str">
        <f t="shared" si="62"/>
        <v>E001</v>
      </c>
      <c r="I318" s="34">
        <f t="shared" si="63"/>
        <v>35801</v>
      </c>
      <c r="J318" s="34">
        <f t="shared" si="54"/>
        <v>1</v>
      </c>
      <c r="K318" s="34">
        <f t="shared" si="64"/>
        <v>1</v>
      </c>
      <c r="L318" s="34">
        <f t="shared" si="65"/>
        <v>15</v>
      </c>
      <c r="M318" s="34" t="s">
        <v>22</v>
      </c>
      <c r="N318" s="30">
        <v>4301</v>
      </c>
      <c r="O318" s="30" t="s">
        <v>55</v>
      </c>
      <c r="P318" s="30">
        <v>57</v>
      </c>
      <c r="Q318" s="30">
        <v>0</v>
      </c>
      <c r="R318" s="30">
        <v>35801</v>
      </c>
      <c r="S318" s="24">
        <f t="shared" si="55"/>
        <v>28776.54</v>
      </c>
      <c r="T318" s="24">
        <v>0</v>
      </c>
      <c r="U318" s="24">
        <v>2398</v>
      </c>
      <c r="V318" s="24">
        <v>2398</v>
      </c>
      <c r="W318" s="24">
        <v>2398</v>
      </c>
      <c r="X318" s="24">
        <v>2398</v>
      </c>
      <c r="Y318" s="24">
        <v>2398</v>
      </c>
      <c r="Z318" s="24">
        <v>2398</v>
      </c>
      <c r="AA318" s="24">
        <v>2398</v>
      </c>
      <c r="AB318" s="24">
        <v>2398</v>
      </c>
      <c r="AC318" s="24">
        <v>2398</v>
      </c>
      <c r="AD318" s="24">
        <v>2398</v>
      </c>
      <c r="AE318" s="24">
        <v>4796.5400000000009</v>
      </c>
      <c r="AF318" s="24"/>
      <c r="AG318" s="35">
        <v>28776.54</v>
      </c>
      <c r="AH318" s="24">
        <f t="shared" si="66"/>
        <v>0</v>
      </c>
    </row>
    <row r="319" spans="1:36" x14ac:dyDescent="0.2">
      <c r="A319" s="33">
        <f t="shared" si="56"/>
        <v>3000</v>
      </c>
      <c r="B319" s="33">
        <f t="shared" si="57"/>
        <v>3700</v>
      </c>
      <c r="C319" s="34" t="s">
        <v>17</v>
      </c>
      <c r="D319" s="34" t="str">
        <f t="shared" si="58"/>
        <v>2</v>
      </c>
      <c r="E319" s="34">
        <f t="shared" si="59"/>
        <v>5</v>
      </c>
      <c r="F319" s="34" t="str">
        <f t="shared" si="60"/>
        <v>04</v>
      </c>
      <c r="G319" s="34" t="str">
        <f t="shared" si="61"/>
        <v>005</v>
      </c>
      <c r="H319" s="33" t="str">
        <f t="shared" si="62"/>
        <v>E001</v>
      </c>
      <c r="I319" s="34">
        <f t="shared" si="63"/>
        <v>37104</v>
      </c>
      <c r="J319" s="34">
        <f t="shared" si="54"/>
        <v>1</v>
      </c>
      <c r="K319" s="34">
        <f t="shared" si="64"/>
        <v>1</v>
      </c>
      <c r="L319" s="34">
        <f t="shared" si="65"/>
        <v>15</v>
      </c>
      <c r="M319" s="34" t="s">
        <v>22</v>
      </c>
      <c r="N319" s="30">
        <v>4301</v>
      </c>
      <c r="O319" s="30" t="s">
        <v>55</v>
      </c>
      <c r="P319" s="30">
        <v>57</v>
      </c>
      <c r="Q319" s="30">
        <v>0</v>
      </c>
      <c r="R319" s="30">
        <v>37104</v>
      </c>
      <c r="S319" s="24">
        <f t="shared" si="55"/>
        <v>76741.27</v>
      </c>
      <c r="T319" s="24">
        <v>0</v>
      </c>
      <c r="U319" s="24">
        <v>6395</v>
      </c>
      <c r="V319" s="24">
        <v>6395</v>
      </c>
      <c r="W319" s="24">
        <v>6395</v>
      </c>
      <c r="X319" s="24">
        <v>6395</v>
      </c>
      <c r="Y319" s="24">
        <v>6395</v>
      </c>
      <c r="Z319" s="24">
        <v>6395</v>
      </c>
      <c r="AA319" s="24">
        <v>6395</v>
      </c>
      <c r="AB319" s="24">
        <v>6395</v>
      </c>
      <c r="AC319" s="24">
        <v>6395</v>
      </c>
      <c r="AD319" s="24">
        <v>6395</v>
      </c>
      <c r="AE319" s="24">
        <v>12791.270000000004</v>
      </c>
      <c r="AF319" s="24"/>
      <c r="AG319" s="35">
        <v>76741.27</v>
      </c>
      <c r="AH319" s="24">
        <f t="shared" si="66"/>
        <v>0</v>
      </c>
    </row>
    <row r="320" spans="1:36" x14ac:dyDescent="0.2">
      <c r="A320" s="33">
        <f t="shared" si="56"/>
        <v>3000</v>
      </c>
      <c r="B320" s="33">
        <f t="shared" si="57"/>
        <v>3700</v>
      </c>
      <c r="C320" s="34" t="s">
        <v>17</v>
      </c>
      <c r="D320" s="34" t="str">
        <f t="shared" si="58"/>
        <v>2</v>
      </c>
      <c r="E320" s="34">
        <f t="shared" si="59"/>
        <v>5</v>
      </c>
      <c r="F320" s="34" t="str">
        <f t="shared" si="60"/>
        <v>04</v>
      </c>
      <c r="G320" s="34" t="str">
        <f t="shared" si="61"/>
        <v>005</v>
      </c>
      <c r="H320" s="33" t="str">
        <f t="shared" si="62"/>
        <v>E001</v>
      </c>
      <c r="I320" s="34">
        <f t="shared" si="63"/>
        <v>37204</v>
      </c>
      <c r="J320" s="34">
        <f t="shared" si="54"/>
        <v>1</v>
      </c>
      <c r="K320" s="34">
        <f t="shared" si="64"/>
        <v>1</v>
      </c>
      <c r="L320" s="34">
        <f t="shared" si="65"/>
        <v>15</v>
      </c>
      <c r="M320" s="34" t="s">
        <v>22</v>
      </c>
      <c r="N320" s="30">
        <v>4301</v>
      </c>
      <c r="O320" s="30" t="s">
        <v>55</v>
      </c>
      <c r="P320" s="30">
        <v>57</v>
      </c>
      <c r="Q320" s="30">
        <v>0</v>
      </c>
      <c r="R320" s="30">
        <v>37204</v>
      </c>
      <c r="S320" s="24">
        <f t="shared" si="55"/>
        <v>57553.07</v>
      </c>
      <c r="T320" s="24">
        <v>0</v>
      </c>
      <c r="U320" s="24">
        <v>4796</v>
      </c>
      <c r="V320" s="24">
        <v>4796</v>
      </c>
      <c r="W320" s="24">
        <v>4796</v>
      </c>
      <c r="X320" s="24">
        <v>4796</v>
      </c>
      <c r="Y320" s="24">
        <v>4796</v>
      </c>
      <c r="Z320" s="24">
        <v>4796</v>
      </c>
      <c r="AA320" s="24">
        <v>4796</v>
      </c>
      <c r="AB320" s="24">
        <v>4796</v>
      </c>
      <c r="AC320" s="24">
        <v>4796</v>
      </c>
      <c r="AD320" s="24">
        <v>4796</v>
      </c>
      <c r="AE320" s="24">
        <v>9593.07</v>
      </c>
      <c r="AF320" s="24"/>
      <c r="AG320" s="35">
        <v>57553.07</v>
      </c>
      <c r="AH320" s="24">
        <f t="shared" si="66"/>
        <v>0</v>
      </c>
    </row>
    <row r="321" spans="1:35" x14ac:dyDescent="0.2">
      <c r="A321" s="33">
        <f t="shared" si="56"/>
        <v>3000</v>
      </c>
      <c r="B321" s="33">
        <f t="shared" si="57"/>
        <v>3700</v>
      </c>
      <c r="C321" s="34" t="s">
        <v>17</v>
      </c>
      <c r="D321" s="34" t="str">
        <f t="shared" si="58"/>
        <v>2</v>
      </c>
      <c r="E321" s="34">
        <f t="shared" si="59"/>
        <v>5</v>
      </c>
      <c r="F321" s="34" t="str">
        <f t="shared" si="60"/>
        <v>04</v>
      </c>
      <c r="G321" s="34" t="str">
        <f t="shared" si="61"/>
        <v>005</v>
      </c>
      <c r="H321" s="33" t="str">
        <f t="shared" si="62"/>
        <v>E001</v>
      </c>
      <c r="I321" s="34">
        <f t="shared" si="63"/>
        <v>37504</v>
      </c>
      <c r="J321" s="34">
        <f t="shared" si="54"/>
        <v>1</v>
      </c>
      <c r="K321" s="34">
        <f t="shared" si="64"/>
        <v>1</v>
      </c>
      <c r="L321" s="34">
        <f t="shared" si="65"/>
        <v>15</v>
      </c>
      <c r="M321" s="34" t="s">
        <v>22</v>
      </c>
      <c r="N321" s="30">
        <v>4301</v>
      </c>
      <c r="O321" s="30" t="s">
        <v>55</v>
      </c>
      <c r="P321" s="30">
        <v>57</v>
      </c>
      <c r="Q321" s="30">
        <v>0</v>
      </c>
      <c r="R321" s="30">
        <v>37504</v>
      </c>
      <c r="S321" s="24">
        <f t="shared" si="55"/>
        <v>76741.27</v>
      </c>
      <c r="T321" s="24">
        <v>0</v>
      </c>
      <c r="U321" s="24">
        <v>6395</v>
      </c>
      <c r="V321" s="24">
        <v>6395</v>
      </c>
      <c r="W321" s="24">
        <v>6395</v>
      </c>
      <c r="X321" s="24">
        <v>6395</v>
      </c>
      <c r="Y321" s="24">
        <v>6395</v>
      </c>
      <c r="Z321" s="24">
        <v>6395</v>
      </c>
      <c r="AA321" s="24">
        <v>6395</v>
      </c>
      <c r="AB321" s="24">
        <v>6395</v>
      </c>
      <c r="AC321" s="24">
        <v>6395</v>
      </c>
      <c r="AD321" s="24">
        <v>6395</v>
      </c>
      <c r="AE321" s="24">
        <v>12791.270000000004</v>
      </c>
      <c r="AF321" s="24"/>
      <c r="AG321" s="35">
        <v>76741.27</v>
      </c>
      <c r="AH321" s="24">
        <f t="shared" si="66"/>
        <v>0</v>
      </c>
    </row>
    <row r="322" spans="1:35" x14ac:dyDescent="0.2">
      <c r="A322" s="33">
        <f t="shared" si="56"/>
        <v>2000</v>
      </c>
      <c r="B322" s="33">
        <f t="shared" si="57"/>
        <v>2100</v>
      </c>
      <c r="C322" s="34" t="s">
        <v>17</v>
      </c>
      <c r="D322" s="34" t="str">
        <f t="shared" si="58"/>
        <v>2</v>
      </c>
      <c r="E322" s="34">
        <f t="shared" si="59"/>
        <v>5</v>
      </c>
      <c r="F322" s="34" t="str">
        <f t="shared" si="60"/>
        <v>04</v>
      </c>
      <c r="G322" s="34" t="str">
        <f t="shared" si="61"/>
        <v>005</v>
      </c>
      <c r="H322" s="33" t="str">
        <f t="shared" si="62"/>
        <v>E001</v>
      </c>
      <c r="I322" s="34">
        <f t="shared" si="63"/>
        <v>21401</v>
      </c>
      <c r="J322" s="34">
        <f t="shared" si="54"/>
        <v>1</v>
      </c>
      <c r="K322" s="34">
        <f t="shared" si="64"/>
        <v>4</v>
      </c>
      <c r="L322" s="34">
        <f t="shared" si="65"/>
        <v>15</v>
      </c>
      <c r="M322" s="34" t="s">
        <v>22</v>
      </c>
      <c r="N322" s="32">
        <v>4301</v>
      </c>
      <c r="O322" s="32" t="s">
        <v>55</v>
      </c>
      <c r="P322" s="32">
        <v>57</v>
      </c>
      <c r="Q322" s="32">
        <v>1</v>
      </c>
      <c r="R322" s="32">
        <v>21401</v>
      </c>
      <c r="S322" s="37">
        <f t="shared" si="55"/>
        <v>12860.22</v>
      </c>
      <c r="T322" s="37">
        <v>0</v>
      </c>
      <c r="U322" s="37">
        <v>0</v>
      </c>
      <c r="V322" s="37">
        <v>0</v>
      </c>
      <c r="W322" s="37">
        <v>0</v>
      </c>
      <c r="X322" s="37">
        <v>12860.22</v>
      </c>
      <c r="Y322" s="37">
        <v>0</v>
      </c>
      <c r="Z322" s="37">
        <v>0</v>
      </c>
      <c r="AA322" s="37">
        <v>0</v>
      </c>
      <c r="AB322" s="37">
        <v>0</v>
      </c>
      <c r="AC322" s="37">
        <v>0</v>
      </c>
      <c r="AD322" s="37">
        <v>0</v>
      </c>
      <c r="AE322" s="37">
        <v>0</v>
      </c>
      <c r="AG322" s="36">
        <v>12860.22</v>
      </c>
      <c r="AH322" s="24">
        <f t="shared" si="66"/>
        <v>0</v>
      </c>
    </row>
    <row r="323" spans="1:35" x14ac:dyDescent="0.2">
      <c r="A323" s="33">
        <f t="shared" si="56"/>
        <v>2000</v>
      </c>
      <c r="B323" s="33">
        <f t="shared" si="57"/>
        <v>2100</v>
      </c>
      <c r="C323" s="34" t="s">
        <v>17</v>
      </c>
      <c r="D323" s="34" t="str">
        <f t="shared" si="58"/>
        <v>2</v>
      </c>
      <c r="E323" s="34">
        <f t="shared" si="59"/>
        <v>5</v>
      </c>
      <c r="F323" s="34" t="str">
        <f t="shared" si="60"/>
        <v>04</v>
      </c>
      <c r="G323" s="34" t="str">
        <f t="shared" si="61"/>
        <v>005</v>
      </c>
      <c r="H323" s="33" t="str">
        <f t="shared" si="62"/>
        <v>E001</v>
      </c>
      <c r="I323" s="34">
        <f t="shared" si="63"/>
        <v>21101</v>
      </c>
      <c r="J323" s="34">
        <f t="shared" ref="J323:J386" si="67">IF($A323&lt;=4000,1,IF($A323=5000,2,IF($A323=6000,3,"")))</f>
        <v>1</v>
      </c>
      <c r="K323" s="34">
        <f t="shared" si="64"/>
        <v>1</v>
      </c>
      <c r="L323" s="34">
        <f t="shared" si="65"/>
        <v>15</v>
      </c>
      <c r="M323" s="34" t="s">
        <v>22</v>
      </c>
      <c r="N323" s="30">
        <v>8140</v>
      </c>
      <c r="O323" s="30" t="s">
        <v>55</v>
      </c>
      <c r="P323" s="30">
        <v>57</v>
      </c>
      <c r="Q323" s="30">
        <v>0</v>
      </c>
      <c r="R323" s="30">
        <v>21101</v>
      </c>
      <c r="S323" s="24">
        <f t="shared" ref="S323:S386" si="68">SUM(T323:AE323)</f>
        <v>31200.75</v>
      </c>
      <c r="T323" s="24">
        <v>13388</v>
      </c>
      <c r="U323" s="24">
        <v>3347</v>
      </c>
      <c r="V323" s="24">
        <v>3347</v>
      </c>
      <c r="W323" s="24">
        <v>0</v>
      </c>
      <c r="X323" s="24">
        <v>3347</v>
      </c>
      <c r="Y323" s="24">
        <v>0</v>
      </c>
      <c r="Z323" s="24">
        <v>0</v>
      </c>
      <c r="AA323" s="24">
        <v>3347</v>
      </c>
      <c r="AB323" s="24">
        <v>0</v>
      </c>
      <c r="AC323" s="24">
        <v>3347</v>
      </c>
      <c r="AD323" s="24">
        <v>1077.75</v>
      </c>
      <c r="AE323" s="24">
        <v>0</v>
      </c>
      <c r="AF323" s="24"/>
      <c r="AG323" s="35">
        <v>31200.75</v>
      </c>
      <c r="AH323" s="24">
        <f t="shared" si="66"/>
        <v>0</v>
      </c>
      <c r="AI323" s="24"/>
    </row>
    <row r="324" spans="1:35" x14ac:dyDescent="0.2">
      <c r="A324" s="33">
        <f t="shared" ref="A324:A387" si="69">LEFT(B324,1)*1000</f>
        <v>2000</v>
      </c>
      <c r="B324" s="33">
        <f t="shared" ref="B324:B387" si="70">LEFT(R324,2)*100</f>
        <v>2100</v>
      </c>
      <c r="C324" s="34" t="s">
        <v>17</v>
      </c>
      <c r="D324" s="34" t="str">
        <f t="shared" ref="D324:D387" si="71">IF($H324="O001",1,"2")</f>
        <v>2</v>
      </c>
      <c r="E324" s="34">
        <f t="shared" ref="E324:E387" si="72">IF($H324="O001",3,5)</f>
        <v>5</v>
      </c>
      <c r="F324" s="34" t="str">
        <f t="shared" ref="F324:F387" si="73">IF($H324="E001","04",IF($H324="M001","04",IF($H324="O001","04","")))</f>
        <v>04</v>
      </c>
      <c r="G324" s="34" t="str">
        <f t="shared" ref="G324:G387" si="74">IF($H324="E001","005",IF($H324="M001","002",IF($H324="O001","001","")))</f>
        <v>005</v>
      </c>
      <c r="H324" s="33" t="str">
        <f t="shared" ref="H324:H387" si="75">LEFT($O324,2)&amp;"01"</f>
        <v>E001</v>
      </c>
      <c r="I324" s="34">
        <f t="shared" ref="I324:I387" si="76">R324</f>
        <v>21201</v>
      </c>
      <c r="J324" s="34">
        <f t="shared" si="67"/>
        <v>1</v>
      </c>
      <c r="K324" s="34">
        <f t="shared" ref="K324:K387" si="77">IF($Q324=1,4,IF($Q324=4,4,1))</f>
        <v>1</v>
      </c>
      <c r="L324" s="34">
        <f t="shared" ref="L324:L387" si="78">IF(N324=40010,27,IF(N324=40020,24,IF(N324=40030,30,IF(N324=40040,21,IF(N324=40050,30,IF(N324=40060,4,15))))))</f>
        <v>15</v>
      </c>
      <c r="M324" s="34" t="s">
        <v>22</v>
      </c>
      <c r="N324" s="30">
        <v>8140</v>
      </c>
      <c r="O324" s="30" t="s">
        <v>55</v>
      </c>
      <c r="P324" s="30">
        <v>57</v>
      </c>
      <c r="Q324" s="30">
        <v>0</v>
      </c>
      <c r="R324" s="30">
        <v>21201</v>
      </c>
      <c r="S324" s="24">
        <f t="shared" si="68"/>
        <v>0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/>
      <c r="AG324" s="35">
        <v>0</v>
      </c>
      <c r="AH324" s="24">
        <f t="shared" ref="AH324:AH387" si="79">S324-AG324</f>
        <v>0</v>
      </c>
    </row>
    <row r="325" spans="1:35" x14ac:dyDescent="0.2">
      <c r="A325" s="33">
        <f t="shared" si="69"/>
        <v>2000</v>
      </c>
      <c r="B325" s="33">
        <f t="shared" si="70"/>
        <v>2100</v>
      </c>
      <c r="C325" s="34" t="s">
        <v>17</v>
      </c>
      <c r="D325" s="34" t="str">
        <f t="shared" si="71"/>
        <v>2</v>
      </c>
      <c r="E325" s="34">
        <f t="shared" si="72"/>
        <v>5</v>
      </c>
      <c r="F325" s="34" t="str">
        <f t="shared" si="73"/>
        <v>04</v>
      </c>
      <c r="G325" s="34" t="str">
        <f t="shared" si="74"/>
        <v>005</v>
      </c>
      <c r="H325" s="33" t="str">
        <f t="shared" si="75"/>
        <v>E001</v>
      </c>
      <c r="I325" s="34">
        <f t="shared" si="76"/>
        <v>21401</v>
      </c>
      <c r="J325" s="34">
        <f t="shared" si="67"/>
        <v>1</v>
      </c>
      <c r="K325" s="34">
        <f t="shared" si="77"/>
        <v>1</v>
      </c>
      <c r="L325" s="34">
        <f t="shared" si="78"/>
        <v>15</v>
      </c>
      <c r="M325" s="34" t="s">
        <v>22</v>
      </c>
      <c r="N325" s="30">
        <v>8140</v>
      </c>
      <c r="O325" s="30" t="s">
        <v>55</v>
      </c>
      <c r="P325" s="30">
        <v>57</v>
      </c>
      <c r="Q325" s="30">
        <v>0</v>
      </c>
      <c r="R325" s="30">
        <v>21401</v>
      </c>
      <c r="S325" s="24">
        <f t="shared" si="68"/>
        <v>0.12</v>
      </c>
      <c r="T325" s="24">
        <v>0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0.12</v>
      </c>
      <c r="AF325" s="24"/>
      <c r="AG325" s="35">
        <v>0.12</v>
      </c>
      <c r="AH325" s="24">
        <f t="shared" si="79"/>
        <v>0</v>
      </c>
    </row>
    <row r="326" spans="1:35" x14ac:dyDescent="0.2">
      <c r="A326" s="33">
        <f t="shared" si="69"/>
        <v>2000</v>
      </c>
      <c r="B326" s="33">
        <f t="shared" si="70"/>
        <v>2100</v>
      </c>
      <c r="C326" s="34" t="s">
        <v>17</v>
      </c>
      <c r="D326" s="34" t="str">
        <f t="shared" si="71"/>
        <v>2</v>
      </c>
      <c r="E326" s="34">
        <f t="shared" si="72"/>
        <v>5</v>
      </c>
      <c r="F326" s="34" t="str">
        <f t="shared" si="73"/>
        <v>04</v>
      </c>
      <c r="G326" s="34" t="str">
        <f t="shared" si="74"/>
        <v>005</v>
      </c>
      <c r="H326" s="33" t="str">
        <f t="shared" si="75"/>
        <v>E001</v>
      </c>
      <c r="I326" s="34">
        <f t="shared" si="76"/>
        <v>21501</v>
      </c>
      <c r="J326" s="34">
        <f t="shared" si="67"/>
        <v>1</v>
      </c>
      <c r="K326" s="34">
        <f t="shared" si="77"/>
        <v>1</v>
      </c>
      <c r="L326" s="34">
        <f t="shared" si="78"/>
        <v>15</v>
      </c>
      <c r="M326" s="34" t="s">
        <v>22</v>
      </c>
      <c r="N326" s="30">
        <v>8140</v>
      </c>
      <c r="O326" s="30" t="s">
        <v>55</v>
      </c>
      <c r="P326" s="30">
        <v>57</v>
      </c>
      <c r="Q326" s="30">
        <v>0</v>
      </c>
      <c r="R326" s="30">
        <v>21501</v>
      </c>
      <c r="S326" s="24">
        <f t="shared" si="68"/>
        <v>7278.82</v>
      </c>
      <c r="T326" s="24">
        <v>3030</v>
      </c>
      <c r="U326" s="24">
        <v>606</v>
      </c>
      <c r="V326" s="24">
        <v>606</v>
      </c>
      <c r="W326" s="24">
        <v>606</v>
      </c>
      <c r="X326" s="24">
        <v>606</v>
      </c>
      <c r="Y326" s="24">
        <v>0</v>
      </c>
      <c r="Z326" s="24">
        <v>0</v>
      </c>
      <c r="AA326" s="24">
        <v>0</v>
      </c>
      <c r="AB326" s="24">
        <v>0</v>
      </c>
      <c r="AC326" s="24">
        <v>0</v>
      </c>
      <c r="AD326" s="24">
        <v>606</v>
      </c>
      <c r="AE326" s="24">
        <v>1218.8199999999997</v>
      </c>
      <c r="AF326" s="24"/>
      <c r="AG326" s="35">
        <v>7278.82</v>
      </c>
      <c r="AH326" s="24">
        <f t="shared" si="79"/>
        <v>0</v>
      </c>
    </row>
    <row r="327" spans="1:35" x14ac:dyDescent="0.2">
      <c r="A327" s="33">
        <f t="shared" si="69"/>
        <v>2000</v>
      </c>
      <c r="B327" s="33">
        <f t="shared" si="70"/>
        <v>2100</v>
      </c>
      <c r="C327" s="34" t="s">
        <v>17</v>
      </c>
      <c r="D327" s="34" t="str">
        <f t="shared" si="71"/>
        <v>2</v>
      </c>
      <c r="E327" s="34">
        <f t="shared" si="72"/>
        <v>5</v>
      </c>
      <c r="F327" s="34" t="str">
        <f t="shared" si="73"/>
        <v>04</v>
      </c>
      <c r="G327" s="34" t="str">
        <f t="shared" si="74"/>
        <v>005</v>
      </c>
      <c r="H327" s="33" t="str">
        <f t="shared" si="75"/>
        <v>E001</v>
      </c>
      <c r="I327" s="34">
        <f t="shared" si="76"/>
        <v>21502</v>
      </c>
      <c r="J327" s="34">
        <f t="shared" si="67"/>
        <v>1</v>
      </c>
      <c r="K327" s="34">
        <f t="shared" si="77"/>
        <v>1</v>
      </c>
      <c r="L327" s="34">
        <f t="shared" si="78"/>
        <v>15</v>
      </c>
      <c r="M327" s="34" t="s">
        <v>22</v>
      </c>
      <c r="N327" s="30">
        <v>8140</v>
      </c>
      <c r="O327" s="30" t="s">
        <v>55</v>
      </c>
      <c r="P327" s="30">
        <v>57</v>
      </c>
      <c r="Q327" s="30">
        <v>0</v>
      </c>
      <c r="R327" s="30">
        <v>21502</v>
      </c>
      <c r="S327" s="24">
        <f t="shared" si="68"/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/>
      <c r="AG327" s="35">
        <v>0</v>
      </c>
      <c r="AH327" s="24">
        <f t="shared" si="79"/>
        <v>0</v>
      </c>
    </row>
    <row r="328" spans="1:35" x14ac:dyDescent="0.2">
      <c r="A328" s="33">
        <f t="shared" si="69"/>
        <v>2000</v>
      </c>
      <c r="B328" s="33">
        <f t="shared" si="70"/>
        <v>2100</v>
      </c>
      <c r="C328" s="34" t="s">
        <v>17</v>
      </c>
      <c r="D328" s="34" t="str">
        <f t="shared" si="71"/>
        <v>2</v>
      </c>
      <c r="E328" s="34">
        <f t="shared" si="72"/>
        <v>5</v>
      </c>
      <c r="F328" s="34" t="str">
        <f t="shared" si="73"/>
        <v>04</v>
      </c>
      <c r="G328" s="34" t="str">
        <f t="shared" si="74"/>
        <v>005</v>
      </c>
      <c r="H328" s="33" t="str">
        <f t="shared" si="75"/>
        <v>E001</v>
      </c>
      <c r="I328" s="34">
        <f t="shared" si="76"/>
        <v>21601</v>
      </c>
      <c r="J328" s="34">
        <f t="shared" si="67"/>
        <v>1</v>
      </c>
      <c r="K328" s="34">
        <f t="shared" si="77"/>
        <v>1</v>
      </c>
      <c r="L328" s="34">
        <f t="shared" si="78"/>
        <v>15</v>
      </c>
      <c r="M328" s="34" t="s">
        <v>22</v>
      </c>
      <c r="N328" s="30">
        <v>8140</v>
      </c>
      <c r="O328" s="30" t="s">
        <v>55</v>
      </c>
      <c r="P328" s="30">
        <v>57</v>
      </c>
      <c r="Q328" s="30">
        <v>0</v>
      </c>
      <c r="R328" s="30">
        <v>21601</v>
      </c>
      <c r="S328" s="24">
        <f t="shared" si="68"/>
        <v>68945.61</v>
      </c>
      <c r="T328" s="24">
        <v>0</v>
      </c>
      <c r="U328" s="24">
        <v>6357</v>
      </c>
      <c r="V328" s="24">
        <v>6357</v>
      </c>
      <c r="W328" s="24">
        <v>6357</v>
      </c>
      <c r="X328" s="24">
        <v>6357</v>
      </c>
      <c r="Y328" s="24">
        <v>6357</v>
      </c>
      <c r="Z328" s="24">
        <v>6357</v>
      </c>
      <c r="AA328" s="24">
        <v>6357</v>
      </c>
      <c r="AB328" s="24">
        <v>6357</v>
      </c>
      <c r="AC328" s="24">
        <v>6357</v>
      </c>
      <c r="AD328" s="24">
        <v>6357</v>
      </c>
      <c r="AE328" s="24">
        <v>5375.61</v>
      </c>
      <c r="AF328" s="24"/>
      <c r="AG328" s="35">
        <v>68945.61</v>
      </c>
      <c r="AH328" s="24">
        <f t="shared" si="79"/>
        <v>0</v>
      </c>
    </row>
    <row r="329" spans="1:35" x14ac:dyDescent="0.2">
      <c r="A329" s="33">
        <f t="shared" si="69"/>
        <v>2000</v>
      </c>
      <c r="B329" s="33">
        <f t="shared" si="70"/>
        <v>2200</v>
      </c>
      <c r="C329" s="34" t="s">
        <v>17</v>
      </c>
      <c r="D329" s="34" t="str">
        <f t="shared" si="71"/>
        <v>2</v>
      </c>
      <c r="E329" s="34">
        <f t="shared" si="72"/>
        <v>5</v>
      </c>
      <c r="F329" s="34" t="str">
        <f t="shared" si="73"/>
        <v>04</v>
      </c>
      <c r="G329" s="34" t="str">
        <f t="shared" si="74"/>
        <v>005</v>
      </c>
      <c r="H329" s="33" t="str">
        <f t="shared" si="75"/>
        <v>E001</v>
      </c>
      <c r="I329" s="34">
        <f t="shared" si="76"/>
        <v>22104</v>
      </c>
      <c r="J329" s="34">
        <f t="shared" si="67"/>
        <v>1</v>
      </c>
      <c r="K329" s="34">
        <f t="shared" si="77"/>
        <v>1</v>
      </c>
      <c r="L329" s="34">
        <f t="shared" si="78"/>
        <v>15</v>
      </c>
      <c r="M329" s="34" t="s">
        <v>22</v>
      </c>
      <c r="N329" s="30">
        <v>8140</v>
      </c>
      <c r="O329" s="30" t="s">
        <v>55</v>
      </c>
      <c r="P329" s="30">
        <v>57</v>
      </c>
      <c r="Q329" s="30">
        <v>0</v>
      </c>
      <c r="R329" s="30">
        <v>22104</v>
      </c>
      <c r="S329" s="24">
        <f t="shared" si="68"/>
        <v>1379237.74</v>
      </c>
      <c r="T329" s="24">
        <v>16830.68</v>
      </c>
      <c r="U329" s="24">
        <v>15844.14</v>
      </c>
      <c r="V329" s="24">
        <v>0</v>
      </c>
      <c r="W329" s="24">
        <v>0</v>
      </c>
      <c r="X329" s="24">
        <v>11867.08</v>
      </c>
      <c r="Y329" s="24">
        <v>0</v>
      </c>
      <c r="Z329" s="24">
        <v>247.12</v>
      </c>
      <c r="AA329" s="24">
        <v>0</v>
      </c>
      <c r="AB329" s="24">
        <v>0</v>
      </c>
      <c r="AC329" s="24">
        <v>446805.99</v>
      </c>
      <c r="AD329" s="24">
        <v>450000</v>
      </c>
      <c r="AE329" s="24">
        <v>437642.73</v>
      </c>
      <c r="AF329" s="24"/>
      <c r="AG329" s="35">
        <v>1379237.74</v>
      </c>
      <c r="AH329" s="24">
        <f t="shared" si="79"/>
        <v>0</v>
      </c>
    </row>
    <row r="330" spans="1:35" x14ac:dyDescent="0.2">
      <c r="A330" s="33">
        <f t="shared" si="69"/>
        <v>2000</v>
      </c>
      <c r="B330" s="33">
        <f t="shared" si="70"/>
        <v>2400</v>
      </c>
      <c r="C330" s="34" t="s">
        <v>17</v>
      </c>
      <c r="D330" s="34" t="str">
        <f t="shared" si="71"/>
        <v>2</v>
      </c>
      <c r="E330" s="34">
        <f t="shared" si="72"/>
        <v>5</v>
      </c>
      <c r="F330" s="34" t="str">
        <f t="shared" si="73"/>
        <v>04</v>
      </c>
      <c r="G330" s="34" t="str">
        <f t="shared" si="74"/>
        <v>005</v>
      </c>
      <c r="H330" s="33" t="str">
        <f t="shared" si="75"/>
        <v>E001</v>
      </c>
      <c r="I330" s="34">
        <f t="shared" si="76"/>
        <v>24101</v>
      </c>
      <c r="J330" s="34">
        <f t="shared" si="67"/>
        <v>1</v>
      </c>
      <c r="K330" s="34">
        <f t="shared" si="77"/>
        <v>1</v>
      </c>
      <c r="L330" s="34">
        <f t="shared" si="78"/>
        <v>15</v>
      </c>
      <c r="M330" s="34" t="s">
        <v>22</v>
      </c>
      <c r="N330" s="30">
        <v>8140</v>
      </c>
      <c r="O330" s="30" t="s">
        <v>55</v>
      </c>
      <c r="P330" s="30">
        <v>57</v>
      </c>
      <c r="Q330" s="30">
        <v>0</v>
      </c>
      <c r="R330" s="30">
        <v>24101</v>
      </c>
      <c r="S330" s="24">
        <f t="shared" si="68"/>
        <v>37742.25</v>
      </c>
      <c r="T330" s="24">
        <v>2382</v>
      </c>
      <c r="U330" s="24">
        <v>2382</v>
      </c>
      <c r="V330" s="24">
        <v>3641.57</v>
      </c>
      <c r="W330" s="24">
        <v>0</v>
      </c>
      <c r="X330" s="24">
        <v>0</v>
      </c>
      <c r="Y330" s="24">
        <v>0</v>
      </c>
      <c r="Z330" s="24">
        <v>3905</v>
      </c>
      <c r="AA330" s="24">
        <v>2447.7800000000002</v>
      </c>
      <c r="AB330" s="24">
        <v>0</v>
      </c>
      <c r="AC330" s="24">
        <v>3502.25</v>
      </c>
      <c r="AD330" s="24">
        <v>0</v>
      </c>
      <c r="AE330" s="24">
        <v>19481.650000000001</v>
      </c>
      <c r="AF330" s="24"/>
      <c r="AG330" s="35">
        <v>37742.25</v>
      </c>
      <c r="AH330" s="24">
        <f t="shared" si="79"/>
        <v>0</v>
      </c>
    </row>
    <row r="331" spans="1:35" x14ac:dyDescent="0.2">
      <c r="A331" s="33">
        <f t="shared" si="69"/>
        <v>2000</v>
      </c>
      <c r="B331" s="33">
        <f t="shared" si="70"/>
        <v>2400</v>
      </c>
      <c r="C331" s="34" t="s">
        <v>17</v>
      </c>
      <c r="D331" s="34" t="str">
        <f t="shared" si="71"/>
        <v>2</v>
      </c>
      <c r="E331" s="34">
        <f t="shared" si="72"/>
        <v>5</v>
      </c>
      <c r="F331" s="34" t="str">
        <f t="shared" si="73"/>
        <v>04</v>
      </c>
      <c r="G331" s="34" t="str">
        <f t="shared" si="74"/>
        <v>005</v>
      </c>
      <c r="H331" s="33" t="str">
        <f t="shared" si="75"/>
        <v>E001</v>
      </c>
      <c r="I331" s="34">
        <f t="shared" si="76"/>
        <v>24401</v>
      </c>
      <c r="J331" s="34">
        <f t="shared" si="67"/>
        <v>1</v>
      </c>
      <c r="K331" s="34">
        <f t="shared" si="77"/>
        <v>1</v>
      </c>
      <c r="L331" s="34">
        <f t="shared" si="78"/>
        <v>15</v>
      </c>
      <c r="M331" s="34" t="s">
        <v>22</v>
      </c>
      <c r="N331" s="30">
        <v>8140</v>
      </c>
      <c r="O331" s="30" t="s">
        <v>55</v>
      </c>
      <c r="P331" s="30">
        <v>57</v>
      </c>
      <c r="Q331" s="30">
        <v>0</v>
      </c>
      <c r="R331" s="30">
        <v>24401</v>
      </c>
      <c r="S331" s="24">
        <f t="shared" si="68"/>
        <v>26790.87</v>
      </c>
      <c r="T331" s="24">
        <v>0</v>
      </c>
      <c r="U331" s="24">
        <v>2232</v>
      </c>
      <c r="V331" s="24">
        <v>2232</v>
      </c>
      <c r="W331" s="24">
        <v>2232</v>
      </c>
      <c r="X331" s="24">
        <v>2232</v>
      </c>
      <c r="Y331" s="24">
        <v>2232</v>
      </c>
      <c r="Z331" s="24">
        <v>2232</v>
      </c>
      <c r="AA331" s="24">
        <v>2232</v>
      </c>
      <c r="AB331" s="24">
        <v>96</v>
      </c>
      <c r="AC331" s="24">
        <v>2232</v>
      </c>
      <c r="AD331" s="24">
        <v>2232</v>
      </c>
      <c r="AE331" s="24">
        <v>6606.87</v>
      </c>
      <c r="AF331" s="24"/>
      <c r="AG331" s="35">
        <v>26790.87</v>
      </c>
      <c r="AH331" s="24">
        <f t="shared" si="79"/>
        <v>0</v>
      </c>
    </row>
    <row r="332" spans="1:35" x14ac:dyDescent="0.2">
      <c r="A332" s="33">
        <f t="shared" si="69"/>
        <v>2000</v>
      </c>
      <c r="B332" s="33">
        <f t="shared" si="70"/>
        <v>2400</v>
      </c>
      <c r="C332" s="34" t="s">
        <v>17</v>
      </c>
      <c r="D332" s="34" t="str">
        <f t="shared" si="71"/>
        <v>2</v>
      </c>
      <c r="E332" s="34">
        <f t="shared" si="72"/>
        <v>5</v>
      </c>
      <c r="F332" s="34" t="str">
        <f t="shared" si="73"/>
        <v>04</v>
      </c>
      <c r="G332" s="34" t="str">
        <f t="shared" si="74"/>
        <v>005</v>
      </c>
      <c r="H332" s="33" t="str">
        <f t="shared" si="75"/>
        <v>E001</v>
      </c>
      <c r="I332" s="34">
        <f t="shared" si="76"/>
        <v>24601</v>
      </c>
      <c r="J332" s="34">
        <f t="shared" si="67"/>
        <v>1</v>
      </c>
      <c r="K332" s="34">
        <f t="shared" si="77"/>
        <v>1</v>
      </c>
      <c r="L332" s="34">
        <f t="shared" si="78"/>
        <v>15</v>
      </c>
      <c r="M332" s="34" t="s">
        <v>22</v>
      </c>
      <c r="N332" s="30">
        <v>8140</v>
      </c>
      <c r="O332" s="30" t="s">
        <v>55</v>
      </c>
      <c r="P332" s="30">
        <v>57</v>
      </c>
      <c r="Q332" s="30">
        <v>0</v>
      </c>
      <c r="R332" s="30">
        <v>24601</v>
      </c>
      <c r="S332" s="24">
        <f t="shared" si="68"/>
        <v>700017.12</v>
      </c>
      <c r="T332" s="24">
        <v>65674.740000000005</v>
      </c>
      <c r="U332" s="24">
        <v>115604.79</v>
      </c>
      <c r="V332" s="24">
        <v>135886.9</v>
      </c>
      <c r="W332" s="24">
        <v>27396.94</v>
      </c>
      <c r="X332" s="24">
        <v>51700.3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60000</v>
      </c>
      <c r="AE332" s="24">
        <v>243753.45</v>
      </c>
      <c r="AF332" s="24"/>
      <c r="AG332" s="35">
        <v>700017.12</v>
      </c>
      <c r="AH332" s="24">
        <f t="shared" si="79"/>
        <v>0</v>
      </c>
    </row>
    <row r="333" spans="1:35" x14ac:dyDescent="0.2">
      <c r="A333" s="33">
        <f t="shared" si="69"/>
        <v>2000</v>
      </c>
      <c r="B333" s="33">
        <f t="shared" si="70"/>
        <v>2400</v>
      </c>
      <c r="C333" s="34" t="s">
        <v>17</v>
      </c>
      <c r="D333" s="34" t="str">
        <f t="shared" si="71"/>
        <v>2</v>
      </c>
      <c r="E333" s="34">
        <f t="shared" si="72"/>
        <v>5</v>
      </c>
      <c r="F333" s="34" t="str">
        <f t="shared" si="73"/>
        <v>04</v>
      </c>
      <c r="G333" s="34" t="str">
        <f t="shared" si="74"/>
        <v>005</v>
      </c>
      <c r="H333" s="33" t="str">
        <f t="shared" si="75"/>
        <v>E001</v>
      </c>
      <c r="I333" s="34">
        <f t="shared" si="76"/>
        <v>24701</v>
      </c>
      <c r="J333" s="34">
        <f t="shared" si="67"/>
        <v>1</v>
      </c>
      <c r="K333" s="34">
        <f t="shared" si="77"/>
        <v>1</v>
      </c>
      <c r="L333" s="34">
        <f t="shared" si="78"/>
        <v>15</v>
      </c>
      <c r="M333" s="34" t="s">
        <v>22</v>
      </c>
      <c r="N333" s="30">
        <v>8140</v>
      </c>
      <c r="O333" s="30" t="s">
        <v>55</v>
      </c>
      <c r="P333" s="30">
        <v>57</v>
      </c>
      <c r="Q333" s="30">
        <v>0</v>
      </c>
      <c r="R333" s="30">
        <v>24701</v>
      </c>
      <c r="S333" s="24">
        <f t="shared" si="68"/>
        <v>529826.51</v>
      </c>
      <c r="T333" s="24">
        <v>0</v>
      </c>
      <c r="U333" s="24">
        <v>50676</v>
      </c>
      <c r="V333" s="24">
        <v>7165.13</v>
      </c>
      <c r="W333" s="24">
        <v>25521.37</v>
      </c>
      <c r="X333" s="24">
        <v>50676</v>
      </c>
      <c r="Y333" s="24">
        <v>0</v>
      </c>
      <c r="Z333" s="24">
        <v>0</v>
      </c>
      <c r="AA333" s="24">
        <v>0</v>
      </c>
      <c r="AB333" s="24">
        <v>0</v>
      </c>
      <c r="AC333" s="24">
        <v>50676</v>
      </c>
      <c r="AD333" s="24">
        <v>50676</v>
      </c>
      <c r="AE333" s="24">
        <v>294436.01</v>
      </c>
      <c r="AF333" s="24"/>
      <c r="AG333" s="35">
        <v>529826.51</v>
      </c>
      <c r="AH333" s="24">
        <f t="shared" si="79"/>
        <v>0</v>
      </c>
    </row>
    <row r="334" spans="1:35" x14ac:dyDescent="0.2">
      <c r="A334" s="33">
        <f t="shared" si="69"/>
        <v>2000</v>
      </c>
      <c r="B334" s="33">
        <f t="shared" si="70"/>
        <v>2400</v>
      </c>
      <c r="C334" s="34" t="s">
        <v>17</v>
      </c>
      <c r="D334" s="34" t="str">
        <f t="shared" si="71"/>
        <v>2</v>
      </c>
      <c r="E334" s="34">
        <f t="shared" si="72"/>
        <v>5</v>
      </c>
      <c r="F334" s="34" t="str">
        <f t="shared" si="73"/>
        <v>04</v>
      </c>
      <c r="G334" s="34" t="str">
        <f t="shared" si="74"/>
        <v>005</v>
      </c>
      <c r="H334" s="33" t="str">
        <f t="shared" si="75"/>
        <v>E001</v>
      </c>
      <c r="I334" s="34">
        <f t="shared" si="76"/>
        <v>24801</v>
      </c>
      <c r="J334" s="34">
        <f t="shared" si="67"/>
        <v>1</v>
      </c>
      <c r="K334" s="34">
        <f t="shared" si="77"/>
        <v>1</v>
      </c>
      <c r="L334" s="34">
        <f t="shared" si="78"/>
        <v>15</v>
      </c>
      <c r="M334" s="34" t="s">
        <v>22</v>
      </c>
      <c r="N334" s="30">
        <v>8140</v>
      </c>
      <c r="O334" s="30" t="s">
        <v>55</v>
      </c>
      <c r="P334" s="30">
        <v>57</v>
      </c>
      <c r="Q334" s="30">
        <v>0</v>
      </c>
      <c r="R334" s="30">
        <v>24801</v>
      </c>
      <c r="S334" s="24">
        <f t="shared" si="68"/>
        <v>98713.279999999999</v>
      </c>
      <c r="T334" s="24">
        <v>62789</v>
      </c>
      <c r="U334" s="24">
        <v>35924.28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/>
      <c r="AG334" s="35">
        <v>98713.279999999999</v>
      </c>
      <c r="AH334" s="24">
        <f t="shared" si="79"/>
        <v>0</v>
      </c>
    </row>
    <row r="335" spans="1:35" x14ac:dyDescent="0.2">
      <c r="A335" s="33">
        <f t="shared" si="69"/>
        <v>2000</v>
      </c>
      <c r="B335" s="33">
        <f t="shared" si="70"/>
        <v>2500</v>
      </c>
      <c r="C335" s="34" t="s">
        <v>17</v>
      </c>
      <c r="D335" s="34" t="str">
        <f t="shared" si="71"/>
        <v>2</v>
      </c>
      <c r="E335" s="34">
        <f t="shared" si="72"/>
        <v>5</v>
      </c>
      <c r="F335" s="34" t="str">
        <f t="shared" si="73"/>
        <v>04</v>
      </c>
      <c r="G335" s="34" t="str">
        <f t="shared" si="74"/>
        <v>005</v>
      </c>
      <c r="H335" s="33" t="str">
        <f t="shared" si="75"/>
        <v>E001</v>
      </c>
      <c r="I335" s="34">
        <f t="shared" si="76"/>
        <v>25201</v>
      </c>
      <c r="J335" s="34">
        <f t="shared" si="67"/>
        <v>1</v>
      </c>
      <c r="K335" s="34">
        <f t="shared" si="77"/>
        <v>1</v>
      </c>
      <c r="L335" s="34">
        <f t="shared" si="78"/>
        <v>15</v>
      </c>
      <c r="M335" s="34" t="s">
        <v>22</v>
      </c>
      <c r="N335" s="30">
        <v>8140</v>
      </c>
      <c r="O335" s="30" t="s">
        <v>55</v>
      </c>
      <c r="P335" s="30">
        <v>57</v>
      </c>
      <c r="Q335" s="30">
        <v>0</v>
      </c>
      <c r="R335" s="30">
        <v>25201</v>
      </c>
      <c r="S335" s="24">
        <f t="shared" si="68"/>
        <v>14727.51</v>
      </c>
      <c r="T335" s="24">
        <v>14727.51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/>
      <c r="AG335" s="35">
        <v>14727.51</v>
      </c>
      <c r="AH335" s="24">
        <f t="shared" si="79"/>
        <v>0</v>
      </c>
    </row>
    <row r="336" spans="1:35" x14ac:dyDescent="0.2">
      <c r="A336" s="33">
        <f t="shared" si="69"/>
        <v>2000</v>
      </c>
      <c r="B336" s="33">
        <f t="shared" si="70"/>
        <v>2500</v>
      </c>
      <c r="C336" s="34" t="s">
        <v>17</v>
      </c>
      <c r="D336" s="34" t="str">
        <f t="shared" si="71"/>
        <v>2</v>
      </c>
      <c r="E336" s="34">
        <f t="shared" si="72"/>
        <v>5</v>
      </c>
      <c r="F336" s="34" t="str">
        <f t="shared" si="73"/>
        <v>04</v>
      </c>
      <c r="G336" s="34" t="str">
        <f t="shared" si="74"/>
        <v>005</v>
      </c>
      <c r="H336" s="33" t="str">
        <f t="shared" si="75"/>
        <v>E001</v>
      </c>
      <c r="I336" s="34">
        <f t="shared" si="76"/>
        <v>25401</v>
      </c>
      <c r="J336" s="34">
        <f t="shared" si="67"/>
        <v>1</v>
      </c>
      <c r="K336" s="34">
        <f t="shared" si="77"/>
        <v>1</v>
      </c>
      <c r="L336" s="34">
        <f t="shared" si="78"/>
        <v>15</v>
      </c>
      <c r="M336" s="34" t="s">
        <v>22</v>
      </c>
      <c r="N336" s="30">
        <v>8140</v>
      </c>
      <c r="O336" s="30" t="s">
        <v>55</v>
      </c>
      <c r="P336" s="30">
        <v>57</v>
      </c>
      <c r="Q336" s="30">
        <v>0</v>
      </c>
      <c r="R336" s="30">
        <v>25401</v>
      </c>
      <c r="S336" s="24">
        <f t="shared" si="68"/>
        <v>299211.08999999997</v>
      </c>
      <c r="T336" s="24">
        <v>11749</v>
      </c>
      <c r="U336" s="24">
        <v>18197</v>
      </c>
      <c r="V336" s="24">
        <v>18181</v>
      </c>
      <c r="W336" s="24">
        <v>0</v>
      </c>
      <c r="X336" s="24">
        <v>10724.7</v>
      </c>
      <c r="Y336" s="24">
        <v>0</v>
      </c>
      <c r="Z336" s="24">
        <v>11021</v>
      </c>
      <c r="AA336" s="24">
        <v>26184</v>
      </c>
      <c r="AB336" s="24">
        <v>0</v>
      </c>
      <c r="AC336" s="24">
        <v>26184</v>
      </c>
      <c r="AD336" s="24">
        <v>70781.39</v>
      </c>
      <c r="AE336" s="24">
        <v>106189</v>
      </c>
      <c r="AF336" s="24"/>
      <c r="AG336" s="35">
        <v>299211.08999999997</v>
      </c>
      <c r="AH336" s="24">
        <f t="shared" si="79"/>
        <v>0</v>
      </c>
    </row>
    <row r="337" spans="1:34" x14ac:dyDescent="0.2">
      <c r="A337" s="33">
        <f t="shared" si="69"/>
        <v>2000</v>
      </c>
      <c r="B337" s="33">
        <f t="shared" si="70"/>
        <v>2500</v>
      </c>
      <c r="C337" s="34" t="s">
        <v>17</v>
      </c>
      <c r="D337" s="34" t="str">
        <f t="shared" si="71"/>
        <v>2</v>
      </c>
      <c r="E337" s="34">
        <f t="shared" si="72"/>
        <v>5</v>
      </c>
      <c r="F337" s="34" t="str">
        <f t="shared" si="73"/>
        <v>04</v>
      </c>
      <c r="G337" s="34" t="str">
        <f t="shared" si="74"/>
        <v>005</v>
      </c>
      <c r="H337" s="33" t="str">
        <f t="shared" si="75"/>
        <v>E001</v>
      </c>
      <c r="I337" s="34">
        <f t="shared" si="76"/>
        <v>25901</v>
      </c>
      <c r="J337" s="34">
        <f t="shared" si="67"/>
        <v>1</v>
      </c>
      <c r="K337" s="34">
        <f t="shared" si="77"/>
        <v>1</v>
      </c>
      <c r="L337" s="34">
        <f t="shared" si="78"/>
        <v>15</v>
      </c>
      <c r="M337" s="34" t="s">
        <v>22</v>
      </c>
      <c r="N337" s="30">
        <v>8140</v>
      </c>
      <c r="O337" s="30" t="s">
        <v>55</v>
      </c>
      <c r="P337" s="30">
        <v>57</v>
      </c>
      <c r="Q337" s="30">
        <v>0</v>
      </c>
      <c r="R337" s="30">
        <v>25901</v>
      </c>
      <c r="S337" s="24">
        <f t="shared" si="68"/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4">
        <v>0</v>
      </c>
      <c r="AD337" s="24">
        <v>0</v>
      </c>
      <c r="AE337" s="24">
        <v>0</v>
      </c>
      <c r="AF337" s="24"/>
      <c r="AG337" s="35">
        <v>0</v>
      </c>
      <c r="AH337" s="24">
        <f t="shared" si="79"/>
        <v>0</v>
      </c>
    </row>
    <row r="338" spans="1:34" x14ac:dyDescent="0.2">
      <c r="A338" s="33">
        <f t="shared" si="69"/>
        <v>2000</v>
      </c>
      <c r="B338" s="33">
        <f t="shared" si="70"/>
        <v>2600</v>
      </c>
      <c r="C338" s="34" t="s">
        <v>17</v>
      </c>
      <c r="D338" s="34" t="str">
        <f t="shared" si="71"/>
        <v>2</v>
      </c>
      <c r="E338" s="34">
        <f t="shared" si="72"/>
        <v>5</v>
      </c>
      <c r="F338" s="34" t="str">
        <f t="shared" si="73"/>
        <v>04</v>
      </c>
      <c r="G338" s="34" t="str">
        <f t="shared" si="74"/>
        <v>005</v>
      </c>
      <c r="H338" s="33" t="str">
        <f t="shared" si="75"/>
        <v>E001</v>
      </c>
      <c r="I338" s="34">
        <f t="shared" si="76"/>
        <v>26102</v>
      </c>
      <c r="J338" s="34">
        <f t="shared" si="67"/>
        <v>1</v>
      </c>
      <c r="K338" s="34">
        <f t="shared" si="77"/>
        <v>1</v>
      </c>
      <c r="L338" s="34">
        <f t="shared" si="78"/>
        <v>15</v>
      </c>
      <c r="M338" s="34" t="s">
        <v>22</v>
      </c>
      <c r="N338" s="30">
        <v>8140</v>
      </c>
      <c r="O338" s="30" t="s">
        <v>55</v>
      </c>
      <c r="P338" s="30">
        <v>57</v>
      </c>
      <c r="Q338" s="30">
        <v>0</v>
      </c>
      <c r="R338" s="30">
        <v>26102</v>
      </c>
      <c r="S338" s="24">
        <f t="shared" si="68"/>
        <v>5676799.4100000001</v>
      </c>
      <c r="T338" s="24">
        <v>0</v>
      </c>
      <c r="U338" s="24">
        <v>0</v>
      </c>
      <c r="V338" s="24">
        <v>10679.11</v>
      </c>
      <c r="W338" s="24">
        <v>18337.11</v>
      </c>
      <c r="X338" s="24">
        <v>8409.43</v>
      </c>
      <c r="Y338" s="24">
        <v>0</v>
      </c>
      <c r="Z338" s="24">
        <v>0</v>
      </c>
      <c r="AA338" s="24">
        <v>0</v>
      </c>
      <c r="AB338" s="24">
        <v>494756.94</v>
      </c>
      <c r="AC338" s="24">
        <v>1364600.88</v>
      </c>
      <c r="AD338" s="24">
        <v>1314259.6499999999</v>
      </c>
      <c r="AE338" s="24">
        <v>2465756.29</v>
      </c>
      <c r="AF338" s="24"/>
      <c r="AG338" s="35">
        <v>5676799.4100000001</v>
      </c>
      <c r="AH338" s="24">
        <f t="shared" si="79"/>
        <v>0</v>
      </c>
    </row>
    <row r="339" spans="1:34" x14ac:dyDescent="0.2">
      <c r="A339" s="33">
        <f t="shared" si="69"/>
        <v>2000</v>
      </c>
      <c r="B339" s="33">
        <f t="shared" si="70"/>
        <v>2700</v>
      </c>
      <c r="C339" s="34" t="s">
        <v>17</v>
      </c>
      <c r="D339" s="34" t="str">
        <f t="shared" si="71"/>
        <v>2</v>
      </c>
      <c r="E339" s="34">
        <f t="shared" si="72"/>
        <v>5</v>
      </c>
      <c r="F339" s="34" t="str">
        <f t="shared" si="73"/>
        <v>04</v>
      </c>
      <c r="G339" s="34" t="str">
        <f t="shared" si="74"/>
        <v>005</v>
      </c>
      <c r="H339" s="33" t="str">
        <f t="shared" si="75"/>
        <v>E001</v>
      </c>
      <c r="I339" s="34">
        <f t="shared" si="76"/>
        <v>27101</v>
      </c>
      <c r="J339" s="34">
        <f t="shared" si="67"/>
        <v>1</v>
      </c>
      <c r="K339" s="34">
        <f t="shared" si="77"/>
        <v>1</v>
      </c>
      <c r="L339" s="34">
        <f t="shared" si="78"/>
        <v>15</v>
      </c>
      <c r="M339" s="34" t="s">
        <v>22</v>
      </c>
      <c r="N339" s="30">
        <v>8140</v>
      </c>
      <c r="O339" s="30" t="s">
        <v>55</v>
      </c>
      <c r="P339" s="30">
        <v>57</v>
      </c>
      <c r="Q339" s="30">
        <v>0</v>
      </c>
      <c r="R339" s="30">
        <v>27101</v>
      </c>
      <c r="S339" s="24">
        <f t="shared" si="68"/>
        <v>95923.93</v>
      </c>
      <c r="T339" s="24">
        <v>0</v>
      </c>
      <c r="U339" s="24">
        <v>0</v>
      </c>
      <c r="V339" s="24">
        <v>0</v>
      </c>
      <c r="W339" s="24">
        <v>28777</v>
      </c>
      <c r="X339" s="24">
        <v>28777</v>
      </c>
      <c r="Y339" s="24">
        <v>0</v>
      </c>
      <c r="Z339" s="24">
        <v>0</v>
      </c>
      <c r="AA339" s="24">
        <v>0</v>
      </c>
      <c r="AB339" s="24">
        <v>0</v>
      </c>
      <c r="AC339" s="24"/>
      <c r="AD339" s="24">
        <v>0.93</v>
      </c>
      <c r="AE339" s="24">
        <v>38369</v>
      </c>
      <c r="AF339" s="24"/>
      <c r="AG339" s="35">
        <v>95923.93</v>
      </c>
      <c r="AH339" s="24">
        <f t="shared" si="79"/>
        <v>0</v>
      </c>
    </row>
    <row r="340" spans="1:34" x14ac:dyDescent="0.2">
      <c r="A340" s="33">
        <f t="shared" si="69"/>
        <v>2000</v>
      </c>
      <c r="B340" s="33">
        <f t="shared" si="70"/>
        <v>2700</v>
      </c>
      <c r="C340" s="34" t="s">
        <v>17</v>
      </c>
      <c r="D340" s="34" t="str">
        <f t="shared" si="71"/>
        <v>2</v>
      </c>
      <c r="E340" s="34">
        <f t="shared" si="72"/>
        <v>5</v>
      </c>
      <c r="F340" s="34" t="str">
        <f t="shared" si="73"/>
        <v>04</v>
      </c>
      <c r="G340" s="34" t="str">
        <f t="shared" si="74"/>
        <v>005</v>
      </c>
      <c r="H340" s="33" t="str">
        <f t="shared" si="75"/>
        <v>E001</v>
      </c>
      <c r="I340" s="34">
        <f t="shared" si="76"/>
        <v>27201</v>
      </c>
      <c r="J340" s="34">
        <f t="shared" si="67"/>
        <v>1</v>
      </c>
      <c r="K340" s="34">
        <f t="shared" si="77"/>
        <v>1</v>
      </c>
      <c r="L340" s="34">
        <f t="shared" si="78"/>
        <v>15</v>
      </c>
      <c r="M340" s="34" t="s">
        <v>22</v>
      </c>
      <c r="N340" s="30">
        <v>8140</v>
      </c>
      <c r="O340" s="30" t="s">
        <v>55</v>
      </c>
      <c r="P340" s="30">
        <v>57</v>
      </c>
      <c r="Q340" s="30">
        <v>0</v>
      </c>
      <c r="R340" s="30">
        <v>27201</v>
      </c>
      <c r="S340" s="24">
        <f t="shared" si="68"/>
        <v>95922.150000000009</v>
      </c>
      <c r="T340" s="24">
        <v>0</v>
      </c>
      <c r="U340" s="24">
        <v>0</v>
      </c>
      <c r="V340" s="24">
        <v>0</v>
      </c>
      <c r="W340" s="24">
        <v>0</v>
      </c>
      <c r="X340" s="24">
        <v>0</v>
      </c>
      <c r="Y340" s="24">
        <v>0</v>
      </c>
      <c r="Z340" s="24">
        <v>0</v>
      </c>
      <c r="AA340" s="24">
        <v>13755</v>
      </c>
      <c r="AB340" s="24">
        <v>2521.34</v>
      </c>
      <c r="AC340" s="24">
        <v>39239.730000000003</v>
      </c>
      <c r="AD340" s="24">
        <v>32799</v>
      </c>
      <c r="AE340" s="24">
        <v>7607.08</v>
      </c>
      <c r="AF340" s="24"/>
      <c r="AG340" s="35">
        <v>95922.15</v>
      </c>
      <c r="AH340" s="24">
        <f t="shared" si="79"/>
        <v>0</v>
      </c>
    </row>
    <row r="341" spans="1:34" x14ac:dyDescent="0.2">
      <c r="A341" s="33">
        <f t="shared" si="69"/>
        <v>2000</v>
      </c>
      <c r="B341" s="33">
        <f t="shared" si="70"/>
        <v>2700</v>
      </c>
      <c r="C341" s="34" t="s">
        <v>17</v>
      </c>
      <c r="D341" s="34" t="str">
        <f t="shared" si="71"/>
        <v>2</v>
      </c>
      <c r="E341" s="34">
        <f t="shared" si="72"/>
        <v>5</v>
      </c>
      <c r="F341" s="34" t="str">
        <f t="shared" si="73"/>
        <v>04</v>
      </c>
      <c r="G341" s="34" t="str">
        <f t="shared" si="74"/>
        <v>005</v>
      </c>
      <c r="H341" s="33" t="str">
        <f t="shared" si="75"/>
        <v>E001</v>
      </c>
      <c r="I341" s="34">
        <f t="shared" si="76"/>
        <v>27401</v>
      </c>
      <c r="J341" s="34">
        <f t="shared" si="67"/>
        <v>1</v>
      </c>
      <c r="K341" s="34">
        <f t="shared" si="77"/>
        <v>1</v>
      </c>
      <c r="L341" s="34">
        <f t="shared" si="78"/>
        <v>15</v>
      </c>
      <c r="M341" s="34" t="s">
        <v>22</v>
      </c>
      <c r="N341" s="30">
        <v>8140</v>
      </c>
      <c r="O341" s="30" t="s">
        <v>55</v>
      </c>
      <c r="P341" s="30">
        <v>57</v>
      </c>
      <c r="Q341" s="30">
        <v>0</v>
      </c>
      <c r="R341" s="30">
        <v>27401</v>
      </c>
      <c r="S341" s="24">
        <f t="shared" si="68"/>
        <v>0</v>
      </c>
      <c r="T341" s="24">
        <v>0</v>
      </c>
      <c r="U341" s="24">
        <v>0</v>
      </c>
      <c r="V341" s="24">
        <v>0</v>
      </c>
      <c r="W341" s="24">
        <v>0</v>
      </c>
      <c r="X341" s="24">
        <v>0</v>
      </c>
      <c r="Y341" s="24">
        <v>0</v>
      </c>
      <c r="Z341" s="24">
        <v>0</v>
      </c>
      <c r="AA341" s="24">
        <v>0</v>
      </c>
      <c r="AB341" s="24">
        <v>0</v>
      </c>
      <c r="AC341" s="24">
        <v>0</v>
      </c>
      <c r="AD341" s="24">
        <v>0</v>
      </c>
      <c r="AE341" s="24">
        <v>0</v>
      </c>
      <c r="AF341" s="24"/>
      <c r="AG341" s="35">
        <v>0</v>
      </c>
      <c r="AH341" s="24">
        <f t="shared" si="79"/>
        <v>0</v>
      </c>
    </row>
    <row r="342" spans="1:34" x14ac:dyDescent="0.2">
      <c r="A342" s="33">
        <f t="shared" si="69"/>
        <v>2000</v>
      </c>
      <c r="B342" s="33">
        <f t="shared" si="70"/>
        <v>2700</v>
      </c>
      <c r="C342" s="34" t="s">
        <v>17</v>
      </c>
      <c r="D342" s="34" t="str">
        <f t="shared" si="71"/>
        <v>2</v>
      </c>
      <c r="E342" s="34">
        <f t="shared" si="72"/>
        <v>5</v>
      </c>
      <c r="F342" s="34" t="str">
        <f t="shared" si="73"/>
        <v>04</v>
      </c>
      <c r="G342" s="34" t="str">
        <f t="shared" si="74"/>
        <v>005</v>
      </c>
      <c r="H342" s="33" t="str">
        <f t="shared" si="75"/>
        <v>E001</v>
      </c>
      <c r="I342" s="34">
        <f t="shared" si="76"/>
        <v>27501</v>
      </c>
      <c r="J342" s="34">
        <f t="shared" si="67"/>
        <v>1</v>
      </c>
      <c r="K342" s="34">
        <f t="shared" si="77"/>
        <v>1</v>
      </c>
      <c r="L342" s="34">
        <f t="shared" si="78"/>
        <v>15</v>
      </c>
      <c r="M342" s="34" t="s">
        <v>22</v>
      </c>
      <c r="N342" s="30">
        <v>8140</v>
      </c>
      <c r="O342" s="30" t="s">
        <v>55</v>
      </c>
      <c r="P342" s="30">
        <v>57</v>
      </c>
      <c r="Q342" s="30">
        <v>0</v>
      </c>
      <c r="R342" s="30">
        <v>27501</v>
      </c>
      <c r="S342" s="24">
        <f t="shared" si="68"/>
        <v>0.46</v>
      </c>
      <c r="T342" s="24">
        <v>0</v>
      </c>
      <c r="U342" s="24">
        <v>0</v>
      </c>
      <c r="V342" s="24">
        <v>0</v>
      </c>
      <c r="W342" s="24">
        <v>0</v>
      </c>
      <c r="X342" s="24">
        <v>0.46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/>
      <c r="AG342" s="35">
        <v>0.46</v>
      </c>
      <c r="AH342" s="24">
        <f t="shared" si="79"/>
        <v>0</v>
      </c>
    </row>
    <row r="343" spans="1:34" x14ac:dyDescent="0.2">
      <c r="A343" s="33">
        <f t="shared" si="69"/>
        <v>2000</v>
      </c>
      <c r="B343" s="33">
        <f t="shared" si="70"/>
        <v>2900</v>
      </c>
      <c r="C343" s="34" t="s">
        <v>17</v>
      </c>
      <c r="D343" s="34" t="str">
        <f t="shared" si="71"/>
        <v>2</v>
      </c>
      <c r="E343" s="34">
        <f t="shared" si="72"/>
        <v>5</v>
      </c>
      <c r="F343" s="34" t="str">
        <f t="shared" si="73"/>
        <v>04</v>
      </c>
      <c r="G343" s="34" t="str">
        <f t="shared" si="74"/>
        <v>005</v>
      </c>
      <c r="H343" s="33" t="str">
        <f t="shared" si="75"/>
        <v>E001</v>
      </c>
      <c r="I343" s="34">
        <f t="shared" si="76"/>
        <v>29101</v>
      </c>
      <c r="J343" s="34">
        <f t="shared" si="67"/>
        <v>1</v>
      </c>
      <c r="K343" s="34">
        <f t="shared" si="77"/>
        <v>1</v>
      </c>
      <c r="L343" s="34">
        <f t="shared" si="78"/>
        <v>15</v>
      </c>
      <c r="M343" s="34" t="s">
        <v>22</v>
      </c>
      <c r="N343" s="30">
        <v>8140</v>
      </c>
      <c r="O343" s="30" t="s">
        <v>55</v>
      </c>
      <c r="P343" s="30">
        <v>57</v>
      </c>
      <c r="Q343" s="30">
        <v>0</v>
      </c>
      <c r="R343" s="30">
        <v>29101</v>
      </c>
      <c r="S343" s="24">
        <f t="shared" si="68"/>
        <v>655886.07000000007</v>
      </c>
      <c r="T343" s="24">
        <v>51227</v>
      </c>
      <c r="U343" s="24">
        <v>15939</v>
      </c>
      <c r="V343" s="24">
        <v>71689</v>
      </c>
      <c r="W343" s="24">
        <v>52132.480000000003</v>
      </c>
      <c r="X343" s="24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101754.53</v>
      </c>
      <c r="AD343" s="24">
        <v>219527.99</v>
      </c>
      <c r="AE343" s="24">
        <v>143616.07</v>
      </c>
      <c r="AF343" s="24"/>
      <c r="AG343" s="35">
        <v>655886.07000000007</v>
      </c>
      <c r="AH343" s="24">
        <f t="shared" si="79"/>
        <v>0</v>
      </c>
    </row>
    <row r="344" spans="1:34" x14ac:dyDescent="0.2">
      <c r="A344" s="33">
        <f t="shared" si="69"/>
        <v>2000</v>
      </c>
      <c r="B344" s="33">
        <f t="shared" si="70"/>
        <v>2900</v>
      </c>
      <c r="C344" s="34" t="s">
        <v>17</v>
      </c>
      <c r="D344" s="34" t="str">
        <f t="shared" si="71"/>
        <v>2</v>
      </c>
      <c r="E344" s="34">
        <f t="shared" si="72"/>
        <v>5</v>
      </c>
      <c r="F344" s="34" t="str">
        <f t="shared" si="73"/>
        <v>04</v>
      </c>
      <c r="G344" s="34" t="str">
        <f t="shared" si="74"/>
        <v>005</v>
      </c>
      <c r="H344" s="33" t="str">
        <f t="shared" si="75"/>
        <v>E001</v>
      </c>
      <c r="I344" s="34">
        <f t="shared" si="76"/>
        <v>29301</v>
      </c>
      <c r="J344" s="34">
        <f t="shared" si="67"/>
        <v>1</v>
      </c>
      <c r="K344" s="34">
        <f t="shared" si="77"/>
        <v>1</v>
      </c>
      <c r="L344" s="34">
        <f t="shared" si="78"/>
        <v>15</v>
      </c>
      <c r="M344" s="34" t="s">
        <v>22</v>
      </c>
      <c r="N344" s="30">
        <v>8140</v>
      </c>
      <c r="O344" s="30" t="s">
        <v>55</v>
      </c>
      <c r="P344" s="30">
        <v>57</v>
      </c>
      <c r="Q344" s="30">
        <v>0</v>
      </c>
      <c r="R344" s="30">
        <v>29301</v>
      </c>
      <c r="S344" s="24">
        <f t="shared" si="68"/>
        <v>53656.4</v>
      </c>
      <c r="T344" s="24">
        <v>0</v>
      </c>
      <c r="U344" s="24">
        <v>0</v>
      </c>
      <c r="V344" s="24">
        <v>23395</v>
      </c>
      <c r="W344" s="24">
        <v>4679</v>
      </c>
      <c r="X344" s="24">
        <v>4679</v>
      </c>
      <c r="Y344" s="24">
        <v>4679</v>
      </c>
      <c r="Z344" s="24">
        <v>0</v>
      </c>
      <c r="AA344" s="24">
        <v>0</v>
      </c>
      <c r="AB344" s="24">
        <v>0</v>
      </c>
      <c r="AC344" s="24">
        <v>4679</v>
      </c>
      <c r="AD344" s="24">
        <v>4679</v>
      </c>
      <c r="AE344" s="24">
        <v>6866.4</v>
      </c>
      <c r="AF344" s="24"/>
      <c r="AG344" s="35">
        <v>53656.4</v>
      </c>
      <c r="AH344" s="24">
        <f t="shared" si="79"/>
        <v>0</v>
      </c>
    </row>
    <row r="345" spans="1:34" x14ac:dyDescent="0.2">
      <c r="A345" s="33">
        <f t="shared" si="69"/>
        <v>2000</v>
      </c>
      <c r="B345" s="33">
        <f t="shared" si="70"/>
        <v>2900</v>
      </c>
      <c r="C345" s="34" t="s">
        <v>17</v>
      </c>
      <c r="D345" s="34" t="str">
        <f t="shared" si="71"/>
        <v>2</v>
      </c>
      <c r="E345" s="34">
        <f t="shared" si="72"/>
        <v>5</v>
      </c>
      <c r="F345" s="34" t="str">
        <f t="shared" si="73"/>
        <v>04</v>
      </c>
      <c r="G345" s="34" t="str">
        <f t="shared" si="74"/>
        <v>005</v>
      </c>
      <c r="H345" s="33" t="str">
        <f t="shared" si="75"/>
        <v>E001</v>
      </c>
      <c r="I345" s="34">
        <f t="shared" si="76"/>
        <v>29501</v>
      </c>
      <c r="J345" s="34">
        <f t="shared" si="67"/>
        <v>1</v>
      </c>
      <c r="K345" s="34">
        <f t="shared" si="77"/>
        <v>1</v>
      </c>
      <c r="L345" s="34">
        <f t="shared" si="78"/>
        <v>15</v>
      </c>
      <c r="M345" s="34" t="s">
        <v>22</v>
      </c>
      <c r="N345" s="30">
        <v>8140</v>
      </c>
      <c r="O345" s="30" t="s">
        <v>55</v>
      </c>
      <c r="P345" s="30">
        <v>57</v>
      </c>
      <c r="Q345" s="30">
        <v>0</v>
      </c>
      <c r="R345" s="30">
        <v>29501</v>
      </c>
      <c r="S345" s="24">
        <f t="shared" si="68"/>
        <v>0.28999999999999998</v>
      </c>
      <c r="T345" s="24">
        <v>0</v>
      </c>
      <c r="U345" s="24">
        <v>0</v>
      </c>
      <c r="V345" s="24">
        <v>0</v>
      </c>
      <c r="W345" s="24">
        <v>0</v>
      </c>
      <c r="X345" s="24">
        <v>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0.28999999999999998</v>
      </c>
      <c r="AF345" s="24"/>
      <c r="AG345" s="35">
        <v>0.28999999999999998</v>
      </c>
      <c r="AH345" s="24">
        <f t="shared" si="79"/>
        <v>0</v>
      </c>
    </row>
    <row r="346" spans="1:34" x14ac:dyDescent="0.2">
      <c r="A346" s="33">
        <f t="shared" si="69"/>
        <v>2000</v>
      </c>
      <c r="B346" s="33">
        <f t="shared" si="70"/>
        <v>2900</v>
      </c>
      <c r="C346" s="34" t="s">
        <v>17</v>
      </c>
      <c r="D346" s="34" t="str">
        <f t="shared" si="71"/>
        <v>2</v>
      </c>
      <c r="E346" s="34">
        <f t="shared" si="72"/>
        <v>5</v>
      </c>
      <c r="F346" s="34" t="str">
        <f t="shared" si="73"/>
        <v>04</v>
      </c>
      <c r="G346" s="34" t="str">
        <f t="shared" si="74"/>
        <v>005</v>
      </c>
      <c r="H346" s="33" t="str">
        <f t="shared" si="75"/>
        <v>E001</v>
      </c>
      <c r="I346" s="34">
        <f t="shared" si="76"/>
        <v>29601</v>
      </c>
      <c r="J346" s="34">
        <f t="shared" si="67"/>
        <v>1</v>
      </c>
      <c r="K346" s="34">
        <f t="shared" si="77"/>
        <v>1</v>
      </c>
      <c r="L346" s="34">
        <f t="shared" si="78"/>
        <v>15</v>
      </c>
      <c r="M346" s="34" t="s">
        <v>22</v>
      </c>
      <c r="N346" s="30">
        <v>8140</v>
      </c>
      <c r="O346" s="30" t="s">
        <v>55</v>
      </c>
      <c r="P346" s="30">
        <v>57</v>
      </c>
      <c r="Q346" s="30">
        <v>0</v>
      </c>
      <c r="R346" s="30">
        <v>29601</v>
      </c>
      <c r="S346" s="24">
        <f t="shared" si="68"/>
        <v>0</v>
      </c>
      <c r="T346" s="24">
        <v>0</v>
      </c>
      <c r="U346" s="24">
        <v>0</v>
      </c>
      <c r="V346" s="24">
        <v>0</v>
      </c>
      <c r="W346" s="24">
        <v>0</v>
      </c>
      <c r="X346" s="24">
        <v>0</v>
      </c>
      <c r="Y346" s="24">
        <v>0</v>
      </c>
      <c r="Z346" s="24">
        <v>0</v>
      </c>
      <c r="AA346" s="24">
        <v>0</v>
      </c>
      <c r="AB346" s="24">
        <v>0</v>
      </c>
      <c r="AC346" s="24">
        <v>0</v>
      </c>
      <c r="AD346" s="24">
        <v>0</v>
      </c>
      <c r="AE346" s="24">
        <v>0</v>
      </c>
      <c r="AF346" s="24"/>
      <c r="AG346" s="35">
        <v>0</v>
      </c>
      <c r="AH346" s="24">
        <f t="shared" si="79"/>
        <v>0</v>
      </c>
    </row>
    <row r="347" spans="1:34" x14ac:dyDescent="0.2">
      <c r="A347" s="33">
        <f t="shared" si="69"/>
        <v>2000</v>
      </c>
      <c r="B347" s="33">
        <f t="shared" si="70"/>
        <v>2900</v>
      </c>
      <c r="C347" s="34" t="s">
        <v>17</v>
      </c>
      <c r="D347" s="34" t="str">
        <f t="shared" si="71"/>
        <v>2</v>
      </c>
      <c r="E347" s="34">
        <f t="shared" si="72"/>
        <v>5</v>
      </c>
      <c r="F347" s="34" t="str">
        <f t="shared" si="73"/>
        <v>04</v>
      </c>
      <c r="G347" s="34" t="str">
        <f t="shared" si="74"/>
        <v>005</v>
      </c>
      <c r="H347" s="33" t="str">
        <f t="shared" si="75"/>
        <v>E001</v>
      </c>
      <c r="I347" s="34">
        <f t="shared" si="76"/>
        <v>29801</v>
      </c>
      <c r="J347" s="34">
        <f t="shared" si="67"/>
        <v>1</v>
      </c>
      <c r="K347" s="34">
        <f t="shared" si="77"/>
        <v>1</v>
      </c>
      <c r="L347" s="34">
        <f t="shared" si="78"/>
        <v>15</v>
      </c>
      <c r="M347" s="34" t="s">
        <v>22</v>
      </c>
      <c r="N347" s="30">
        <v>8140</v>
      </c>
      <c r="O347" s="30" t="s">
        <v>55</v>
      </c>
      <c r="P347" s="30">
        <v>57</v>
      </c>
      <c r="Q347" s="30">
        <v>0</v>
      </c>
      <c r="R347" s="30">
        <v>29801</v>
      </c>
      <c r="S347" s="24">
        <f t="shared" si="68"/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/>
      <c r="AG347" s="35">
        <v>0</v>
      </c>
      <c r="AH347" s="24">
        <f t="shared" si="79"/>
        <v>0</v>
      </c>
    </row>
    <row r="348" spans="1:34" x14ac:dyDescent="0.2">
      <c r="A348" s="33">
        <f t="shared" si="69"/>
        <v>2000</v>
      </c>
      <c r="B348" s="33">
        <f t="shared" si="70"/>
        <v>2900</v>
      </c>
      <c r="C348" s="34" t="s">
        <v>17</v>
      </c>
      <c r="D348" s="34" t="str">
        <f t="shared" si="71"/>
        <v>2</v>
      </c>
      <c r="E348" s="34">
        <f t="shared" si="72"/>
        <v>5</v>
      </c>
      <c r="F348" s="34" t="str">
        <f t="shared" si="73"/>
        <v>04</v>
      </c>
      <c r="G348" s="34" t="str">
        <f t="shared" si="74"/>
        <v>005</v>
      </c>
      <c r="H348" s="33" t="str">
        <f t="shared" si="75"/>
        <v>E001</v>
      </c>
      <c r="I348" s="34">
        <f t="shared" si="76"/>
        <v>29901</v>
      </c>
      <c r="J348" s="34">
        <f t="shared" si="67"/>
        <v>1</v>
      </c>
      <c r="K348" s="34">
        <f t="shared" si="77"/>
        <v>1</v>
      </c>
      <c r="L348" s="34">
        <f t="shared" si="78"/>
        <v>15</v>
      </c>
      <c r="M348" s="34" t="s">
        <v>22</v>
      </c>
      <c r="N348" s="30">
        <v>8140</v>
      </c>
      <c r="O348" s="30" t="s">
        <v>55</v>
      </c>
      <c r="P348" s="30">
        <v>57</v>
      </c>
      <c r="Q348" s="30">
        <v>0</v>
      </c>
      <c r="R348" s="30">
        <v>29901</v>
      </c>
      <c r="S348" s="24">
        <f t="shared" si="68"/>
        <v>28777.49</v>
      </c>
      <c r="T348" s="24">
        <v>400</v>
      </c>
      <c r="U348" s="24">
        <v>400</v>
      </c>
      <c r="V348" s="24">
        <v>0</v>
      </c>
      <c r="W348" s="24">
        <v>400</v>
      </c>
      <c r="X348" s="24">
        <v>0</v>
      </c>
      <c r="Y348" s="24">
        <v>400</v>
      </c>
      <c r="Z348" s="24">
        <v>2398</v>
      </c>
      <c r="AA348" s="24">
        <v>0</v>
      </c>
      <c r="AB348" s="24">
        <v>2398</v>
      </c>
      <c r="AC348" s="24">
        <v>0</v>
      </c>
      <c r="AD348" s="24">
        <v>0</v>
      </c>
      <c r="AE348" s="24">
        <v>22381.49</v>
      </c>
      <c r="AF348" s="24"/>
      <c r="AG348" s="35">
        <v>28777.489999999998</v>
      </c>
      <c r="AH348" s="24">
        <f t="shared" si="79"/>
        <v>0</v>
      </c>
    </row>
    <row r="349" spans="1:34" x14ac:dyDescent="0.2">
      <c r="A349" s="33">
        <f t="shared" si="69"/>
        <v>3000</v>
      </c>
      <c r="B349" s="33">
        <f t="shared" si="70"/>
        <v>3100</v>
      </c>
      <c r="C349" s="34" t="s">
        <v>17</v>
      </c>
      <c r="D349" s="34" t="str">
        <f t="shared" si="71"/>
        <v>2</v>
      </c>
      <c r="E349" s="34">
        <f t="shared" si="72"/>
        <v>5</v>
      </c>
      <c r="F349" s="34" t="str">
        <f t="shared" si="73"/>
        <v>04</v>
      </c>
      <c r="G349" s="34" t="str">
        <f t="shared" si="74"/>
        <v>005</v>
      </c>
      <c r="H349" s="33" t="str">
        <f t="shared" si="75"/>
        <v>E001</v>
      </c>
      <c r="I349" s="34">
        <f t="shared" si="76"/>
        <v>31101</v>
      </c>
      <c r="J349" s="34">
        <f t="shared" si="67"/>
        <v>1</v>
      </c>
      <c r="K349" s="34">
        <f t="shared" si="77"/>
        <v>1</v>
      </c>
      <c r="L349" s="34">
        <f t="shared" si="78"/>
        <v>15</v>
      </c>
      <c r="M349" s="34" t="s">
        <v>22</v>
      </c>
      <c r="N349" s="30">
        <v>8140</v>
      </c>
      <c r="O349" s="30" t="s">
        <v>55</v>
      </c>
      <c r="P349" s="30">
        <v>57</v>
      </c>
      <c r="Q349" s="30">
        <v>0</v>
      </c>
      <c r="R349" s="30">
        <v>31101</v>
      </c>
      <c r="S349" s="24">
        <f t="shared" si="68"/>
        <v>0</v>
      </c>
      <c r="T349" s="24">
        <v>0</v>
      </c>
      <c r="U349" s="24">
        <v>0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/>
      <c r="AG349" s="35">
        <v>0</v>
      </c>
      <c r="AH349" s="24">
        <f t="shared" si="79"/>
        <v>0</v>
      </c>
    </row>
    <row r="350" spans="1:34" x14ac:dyDescent="0.2">
      <c r="A350" s="33">
        <f t="shared" si="69"/>
        <v>3000</v>
      </c>
      <c r="B350" s="33">
        <f t="shared" si="70"/>
        <v>3100</v>
      </c>
      <c r="C350" s="34" t="s">
        <v>17</v>
      </c>
      <c r="D350" s="34" t="str">
        <f t="shared" si="71"/>
        <v>2</v>
      </c>
      <c r="E350" s="34">
        <f t="shared" si="72"/>
        <v>5</v>
      </c>
      <c r="F350" s="34" t="str">
        <f t="shared" si="73"/>
        <v>04</v>
      </c>
      <c r="G350" s="34" t="str">
        <f t="shared" si="74"/>
        <v>005</v>
      </c>
      <c r="H350" s="33" t="str">
        <f t="shared" si="75"/>
        <v>E001</v>
      </c>
      <c r="I350" s="34">
        <f t="shared" si="76"/>
        <v>31201</v>
      </c>
      <c r="J350" s="34">
        <f t="shared" si="67"/>
        <v>1</v>
      </c>
      <c r="K350" s="34">
        <f t="shared" si="77"/>
        <v>1</v>
      </c>
      <c r="L350" s="34">
        <f t="shared" si="78"/>
        <v>15</v>
      </c>
      <c r="M350" s="34" t="s">
        <v>22</v>
      </c>
      <c r="N350" s="30">
        <v>8140</v>
      </c>
      <c r="O350" s="30" t="s">
        <v>55</v>
      </c>
      <c r="P350" s="30">
        <v>57</v>
      </c>
      <c r="Q350" s="30">
        <v>0</v>
      </c>
      <c r="R350" s="30">
        <v>31201</v>
      </c>
      <c r="S350" s="24">
        <f t="shared" si="68"/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/>
      <c r="AG350" s="35">
        <v>0</v>
      </c>
      <c r="AH350" s="24">
        <f t="shared" si="79"/>
        <v>0</v>
      </c>
    </row>
    <row r="351" spans="1:34" x14ac:dyDescent="0.2">
      <c r="A351" s="33">
        <f t="shared" si="69"/>
        <v>3000</v>
      </c>
      <c r="B351" s="33">
        <f t="shared" si="70"/>
        <v>3100</v>
      </c>
      <c r="C351" s="34" t="s">
        <v>17</v>
      </c>
      <c r="D351" s="34" t="str">
        <f t="shared" si="71"/>
        <v>2</v>
      </c>
      <c r="E351" s="34">
        <f t="shared" si="72"/>
        <v>5</v>
      </c>
      <c r="F351" s="34" t="str">
        <f t="shared" si="73"/>
        <v>04</v>
      </c>
      <c r="G351" s="34" t="str">
        <f t="shared" si="74"/>
        <v>005</v>
      </c>
      <c r="H351" s="33" t="str">
        <f t="shared" si="75"/>
        <v>E001</v>
      </c>
      <c r="I351" s="34">
        <f t="shared" si="76"/>
        <v>31301</v>
      </c>
      <c r="J351" s="34">
        <f t="shared" si="67"/>
        <v>1</v>
      </c>
      <c r="K351" s="34">
        <f t="shared" si="77"/>
        <v>1</v>
      </c>
      <c r="L351" s="34">
        <f t="shared" si="78"/>
        <v>15</v>
      </c>
      <c r="M351" s="34" t="s">
        <v>22</v>
      </c>
      <c r="N351" s="30">
        <v>8140</v>
      </c>
      <c r="O351" s="30" t="s">
        <v>55</v>
      </c>
      <c r="P351" s="30">
        <v>57</v>
      </c>
      <c r="Q351" s="30">
        <v>0</v>
      </c>
      <c r="R351" s="30">
        <v>31301</v>
      </c>
      <c r="S351" s="24">
        <f t="shared" si="68"/>
        <v>42348.880000000005</v>
      </c>
      <c r="T351" s="24">
        <v>0</v>
      </c>
      <c r="U351" s="24">
        <v>0</v>
      </c>
      <c r="V351" s="24">
        <v>0</v>
      </c>
      <c r="W351" s="24">
        <v>1837</v>
      </c>
      <c r="X351" s="24">
        <v>0</v>
      </c>
      <c r="Y351" s="24">
        <v>4795.8599999999997</v>
      </c>
      <c r="Z351" s="24">
        <v>0</v>
      </c>
      <c r="AA351" s="24">
        <v>3837</v>
      </c>
      <c r="AB351" s="24">
        <v>8633</v>
      </c>
      <c r="AC351" s="24">
        <v>3837</v>
      </c>
      <c r="AD351" s="24">
        <v>3837</v>
      </c>
      <c r="AE351" s="24">
        <v>15572.02</v>
      </c>
      <c r="AF351" s="24"/>
      <c r="AG351" s="35">
        <v>42348.88</v>
      </c>
      <c r="AH351" s="24">
        <f t="shared" si="79"/>
        <v>0</v>
      </c>
    </row>
    <row r="352" spans="1:34" x14ac:dyDescent="0.2">
      <c r="A352" s="33">
        <f t="shared" si="69"/>
        <v>3000</v>
      </c>
      <c r="B352" s="33">
        <f t="shared" si="70"/>
        <v>3100</v>
      </c>
      <c r="C352" s="34" t="s">
        <v>17</v>
      </c>
      <c r="D352" s="34" t="str">
        <f t="shared" si="71"/>
        <v>2</v>
      </c>
      <c r="E352" s="34">
        <f t="shared" si="72"/>
        <v>5</v>
      </c>
      <c r="F352" s="34" t="str">
        <f t="shared" si="73"/>
        <v>04</v>
      </c>
      <c r="G352" s="34" t="str">
        <f t="shared" si="74"/>
        <v>005</v>
      </c>
      <c r="H352" s="33" t="str">
        <f t="shared" si="75"/>
        <v>E001</v>
      </c>
      <c r="I352" s="34">
        <f t="shared" si="76"/>
        <v>31401</v>
      </c>
      <c r="J352" s="34">
        <f t="shared" si="67"/>
        <v>1</v>
      </c>
      <c r="K352" s="34">
        <f t="shared" si="77"/>
        <v>1</v>
      </c>
      <c r="L352" s="34">
        <f t="shared" si="78"/>
        <v>15</v>
      </c>
      <c r="M352" s="34" t="s">
        <v>22</v>
      </c>
      <c r="N352" s="30">
        <v>8140</v>
      </c>
      <c r="O352" s="30" t="s">
        <v>55</v>
      </c>
      <c r="P352" s="30">
        <v>57</v>
      </c>
      <c r="Q352" s="30">
        <v>0</v>
      </c>
      <c r="R352" s="30">
        <v>31401</v>
      </c>
      <c r="S352" s="24">
        <f t="shared" si="68"/>
        <v>39809.339999999997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24">
        <v>0</v>
      </c>
      <c r="AB352" s="24">
        <v>0</v>
      </c>
      <c r="AC352" s="24">
        <v>4336</v>
      </c>
      <c r="AD352" s="24">
        <v>15564.5</v>
      </c>
      <c r="AE352" s="24">
        <v>19908.84</v>
      </c>
      <c r="AF352" s="24"/>
      <c r="AG352" s="35">
        <v>39809.339999999997</v>
      </c>
      <c r="AH352" s="24">
        <f t="shared" si="79"/>
        <v>0</v>
      </c>
    </row>
    <row r="353" spans="1:34" x14ac:dyDescent="0.2">
      <c r="A353" s="33">
        <f t="shared" si="69"/>
        <v>3000</v>
      </c>
      <c r="B353" s="33">
        <f t="shared" si="70"/>
        <v>3100</v>
      </c>
      <c r="C353" s="34" t="s">
        <v>17</v>
      </c>
      <c r="D353" s="34" t="str">
        <f t="shared" si="71"/>
        <v>2</v>
      </c>
      <c r="E353" s="34">
        <f t="shared" si="72"/>
        <v>5</v>
      </c>
      <c r="F353" s="34" t="str">
        <f t="shared" si="73"/>
        <v>04</v>
      </c>
      <c r="G353" s="34" t="str">
        <f t="shared" si="74"/>
        <v>005</v>
      </c>
      <c r="H353" s="33" t="str">
        <f t="shared" si="75"/>
        <v>E001</v>
      </c>
      <c r="I353" s="34">
        <f t="shared" si="76"/>
        <v>31501</v>
      </c>
      <c r="J353" s="34">
        <f t="shared" si="67"/>
        <v>1</v>
      </c>
      <c r="K353" s="34">
        <f t="shared" si="77"/>
        <v>1</v>
      </c>
      <c r="L353" s="34">
        <f t="shared" si="78"/>
        <v>15</v>
      </c>
      <c r="M353" s="34" t="s">
        <v>22</v>
      </c>
      <c r="N353" s="30">
        <v>8140</v>
      </c>
      <c r="O353" s="30" t="s">
        <v>55</v>
      </c>
      <c r="P353" s="30">
        <v>57</v>
      </c>
      <c r="Q353" s="30">
        <v>0</v>
      </c>
      <c r="R353" s="30">
        <v>31501</v>
      </c>
      <c r="S353" s="24">
        <f t="shared" si="68"/>
        <v>0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/>
      <c r="AG353" s="35">
        <v>0</v>
      </c>
      <c r="AH353" s="24">
        <f t="shared" si="79"/>
        <v>0</v>
      </c>
    </row>
    <row r="354" spans="1:34" x14ac:dyDescent="0.2">
      <c r="A354" s="33">
        <f t="shared" si="69"/>
        <v>3000</v>
      </c>
      <c r="B354" s="33">
        <f t="shared" si="70"/>
        <v>3100</v>
      </c>
      <c r="C354" s="34" t="s">
        <v>17</v>
      </c>
      <c r="D354" s="34" t="str">
        <f t="shared" si="71"/>
        <v>2</v>
      </c>
      <c r="E354" s="34">
        <f t="shared" si="72"/>
        <v>5</v>
      </c>
      <c r="F354" s="34" t="str">
        <f t="shared" si="73"/>
        <v>04</v>
      </c>
      <c r="G354" s="34" t="str">
        <f t="shared" si="74"/>
        <v>005</v>
      </c>
      <c r="H354" s="33" t="str">
        <f t="shared" si="75"/>
        <v>E001</v>
      </c>
      <c r="I354" s="34">
        <f t="shared" si="76"/>
        <v>31801</v>
      </c>
      <c r="J354" s="34">
        <f t="shared" si="67"/>
        <v>1</v>
      </c>
      <c r="K354" s="34">
        <f t="shared" si="77"/>
        <v>1</v>
      </c>
      <c r="L354" s="34">
        <f t="shared" si="78"/>
        <v>15</v>
      </c>
      <c r="M354" s="34" t="s">
        <v>22</v>
      </c>
      <c r="N354" s="30">
        <v>8140</v>
      </c>
      <c r="O354" s="30" t="s">
        <v>55</v>
      </c>
      <c r="P354" s="30">
        <v>57</v>
      </c>
      <c r="Q354" s="30">
        <v>0</v>
      </c>
      <c r="R354" s="30">
        <v>31801</v>
      </c>
      <c r="S354" s="24">
        <f t="shared" si="68"/>
        <v>48002.820000000007</v>
      </c>
      <c r="T354" s="24">
        <v>4602.05</v>
      </c>
      <c r="U354" s="24">
        <v>0</v>
      </c>
      <c r="V354" s="24">
        <v>8524.74</v>
      </c>
      <c r="W354" s="24">
        <v>0</v>
      </c>
      <c r="X354" s="24">
        <v>4245.29</v>
      </c>
      <c r="Y354" s="24">
        <v>0</v>
      </c>
      <c r="Z354" s="24">
        <v>0</v>
      </c>
      <c r="AA354" s="24">
        <v>0</v>
      </c>
      <c r="AB354" s="24">
        <v>704.81</v>
      </c>
      <c r="AC354" s="24">
        <v>4602</v>
      </c>
      <c r="AD354" s="24">
        <v>4602</v>
      </c>
      <c r="AE354" s="24">
        <v>20721.93</v>
      </c>
      <c r="AF354" s="24"/>
      <c r="AG354" s="35">
        <v>48002.820000000007</v>
      </c>
      <c r="AH354" s="24">
        <f t="shared" si="79"/>
        <v>0</v>
      </c>
    </row>
    <row r="355" spans="1:34" x14ac:dyDescent="0.2">
      <c r="A355" s="33">
        <f t="shared" si="69"/>
        <v>3000</v>
      </c>
      <c r="B355" s="33">
        <f t="shared" si="70"/>
        <v>3100</v>
      </c>
      <c r="C355" s="34" t="s">
        <v>17</v>
      </c>
      <c r="D355" s="34" t="str">
        <f t="shared" si="71"/>
        <v>2</v>
      </c>
      <c r="E355" s="34">
        <f t="shared" si="72"/>
        <v>5</v>
      </c>
      <c r="F355" s="34" t="str">
        <f t="shared" si="73"/>
        <v>04</v>
      </c>
      <c r="G355" s="34" t="str">
        <f t="shared" si="74"/>
        <v>005</v>
      </c>
      <c r="H355" s="33" t="str">
        <f t="shared" si="75"/>
        <v>E001</v>
      </c>
      <c r="I355" s="34">
        <f t="shared" si="76"/>
        <v>31902</v>
      </c>
      <c r="J355" s="34">
        <f t="shared" si="67"/>
        <v>1</v>
      </c>
      <c r="K355" s="34">
        <f t="shared" si="77"/>
        <v>1</v>
      </c>
      <c r="L355" s="34">
        <f t="shared" si="78"/>
        <v>15</v>
      </c>
      <c r="M355" s="34" t="s">
        <v>22</v>
      </c>
      <c r="N355" s="30">
        <v>8140</v>
      </c>
      <c r="O355" s="30" t="s">
        <v>55</v>
      </c>
      <c r="P355" s="30">
        <v>57</v>
      </c>
      <c r="Q355" s="30">
        <v>0</v>
      </c>
      <c r="R355" s="30">
        <v>31902</v>
      </c>
      <c r="S355" s="24">
        <f t="shared" si="68"/>
        <v>191843.6</v>
      </c>
      <c r="T355" s="24">
        <v>0</v>
      </c>
      <c r="U355" s="24">
        <v>0</v>
      </c>
      <c r="V355" s="24">
        <v>0</v>
      </c>
      <c r="W355" s="24">
        <v>0</v>
      </c>
      <c r="X355" s="24">
        <v>1688</v>
      </c>
      <c r="Y355" s="24">
        <v>0</v>
      </c>
      <c r="Z355" s="24">
        <v>0</v>
      </c>
      <c r="AA355" s="24">
        <v>0</v>
      </c>
      <c r="AB355" s="24">
        <v>0</v>
      </c>
      <c r="AC355" s="24">
        <v>46272.6</v>
      </c>
      <c r="AD355" s="24">
        <v>47961</v>
      </c>
      <c r="AE355" s="24">
        <v>95922</v>
      </c>
      <c r="AF355" s="24"/>
      <c r="AG355" s="35">
        <v>191843.6</v>
      </c>
      <c r="AH355" s="24">
        <f t="shared" si="79"/>
        <v>0</v>
      </c>
    </row>
    <row r="356" spans="1:34" x14ac:dyDescent="0.2">
      <c r="A356" s="33">
        <f t="shared" si="69"/>
        <v>3000</v>
      </c>
      <c r="B356" s="33">
        <f t="shared" si="70"/>
        <v>3200</v>
      </c>
      <c r="C356" s="34" t="s">
        <v>17</v>
      </c>
      <c r="D356" s="34" t="str">
        <f t="shared" si="71"/>
        <v>2</v>
      </c>
      <c r="E356" s="34">
        <f t="shared" si="72"/>
        <v>5</v>
      </c>
      <c r="F356" s="34" t="str">
        <f t="shared" si="73"/>
        <v>04</v>
      </c>
      <c r="G356" s="34" t="str">
        <f t="shared" si="74"/>
        <v>005</v>
      </c>
      <c r="H356" s="33" t="str">
        <f t="shared" si="75"/>
        <v>E001</v>
      </c>
      <c r="I356" s="34">
        <f t="shared" si="76"/>
        <v>32201</v>
      </c>
      <c r="J356" s="34">
        <f t="shared" si="67"/>
        <v>1</v>
      </c>
      <c r="K356" s="34">
        <f t="shared" si="77"/>
        <v>1</v>
      </c>
      <c r="L356" s="34">
        <f t="shared" si="78"/>
        <v>15</v>
      </c>
      <c r="M356" s="34" t="s">
        <v>22</v>
      </c>
      <c r="N356" s="30">
        <v>8140</v>
      </c>
      <c r="O356" s="30" t="s">
        <v>55</v>
      </c>
      <c r="P356" s="30">
        <v>57</v>
      </c>
      <c r="Q356" s="30">
        <v>0</v>
      </c>
      <c r="R356" s="30">
        <v>32201</v>
      </c>
      <c r="S356" s="24">
        <f t="shared" si="68"/>
        <v>47959.47</v>
      </c>
      <c r="T356" s="24">
        <v>0</v>
      </c>
      <c r="U356" s="24">
        <v>2398</v>
      </c>
      <c r="V356" s="24">
        <v>2398</v>
      </c>
      <c r="W356" s="24">
        <v>2398</v>
      </c>
      <c r="X356" s="24">
        <v>1378</v>
      </c>
      <c r="Y356" s="24">
        <v>2398</v>
      </c>
      <c r="Z356" s="24">
        <v>2398</v>
      </c>
      <c r="AA356" s="24">
        <v>4029.01</v>
      </c>
      <c r="AB356" s="24">
        <v>2398</v>
      </c>
      <c r="AC356" s="24">
        <v>1786</v>
      </c>
      <c r="AD356" s="24">
        <v>0</v>
      </c>
      <c r="AE356" s="24">
        <v>26378.46</v>
      </c>
      <c r="AF356" s="24"/>
      <c r="AG356" s="35">
        <v>47959.47</v>
      </c>
      <c r="AH356" s="24">
        <f t="shared" si="79"/>
        <v>0</v>
      </c>
    </row>
    <row r="357" spans="1:34" x14ac:dyDescent="0.2">
      <c r="A357" s="33">
        <f t="shared" si="69"/>
        <v>3000</v>
      </c>
      <c r="B357" s="33">
        <f t="shared" si="70"/>
        <v>3200</v>
      </c>
      <c r="C357" s="34" t="s">
        <v>17</v>
      </c>
      <c r="D357" s="34" t="str">
        <f t="shared" si="71"/>
        <v>2</v>
      </c>
      <c r="E357" s="34">
        <f t="shared" si="72"/>
        <v>5</v>
      </c>
      <c r="F357" s="34" t="str">
        <f t="shared" si="73"/>
        <v>04</v>
      </c>
      <c r="G357" s="34" t="str">
        <f t="shared" si="74"/>
        <v>005</v>
      </c>
      <c r="H357" s="33" t="str">
        <f t="shared" si="75"/>
        <v>E001</v>
      </c>
      <c r="I357" s="34">
        <f t="shared" si="76"/>
        <v>32301</v>
      </c>
      <c r="J357" s="34">
        <f t="shared" si="67"/>
        <v>1</v>
      </c>
      <c r="K357" s="34">
        <f t="shared" si="77"/>
        <v>1</v>
      </c>
      <c r="L357" s="34">
        <f t="shared" si="78"/>
        <v>15</v>
      </c>
      <c r="M357" s="34" t="s">
        <v>22</v>
      </c>
      <c r="N357" s="30">
        <v>8140</v>
      </c>
      <c r="O357" s="30" t="s">
        <v>55</v>
      </c>
      <c r="P357" s="30">
        <v>57</v>
      </c>
      <c r="Q357" s="30">
        <v>0</v>
      </c>
      <c r="R357" s="30">
        <v>32301</v>
      </c>
      <c r="S357" s="24">
        <f t="shared" si="68"/>
        <v>14390032.789999999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29781.47</v>
      </c>
      <c r="Z357" s="24">
        <v>0</v>
      </c>
      <c r="AA357" s="24">
        <v>0</v>
      </c>
      <c r="AB357" s="24">
        <v>0</v>
      </c>
      <c r="AC357" s="24">
        <v>4424979.0599999996</v>
      </c>
      <c r="AD357" s="24">
        <v>4954454.33</v>
      </c>
      <c r="AE357" s="24">
        <v>4980817.93</v>
      </c>
      <c r="AF357" s="24"/>
      <c r="AG357" s="35">
        <v>14390032.789999999</v>
      </c>
      <c r="AH357" s="24">
        <f t="shared" si="79"/>
        <v>0</v>
      </c>
    </row>
    <row r="358" spans="1:34" x14ac:dyDescent="0.2">
      <c r="A358" s="33">
        <f t="shared" si="69"/>
        <v>3000</v>
      </c>
      <c r="B358" s="33">
        <f t="shared" si="70"/>
        <v>3200</v>
      </c>
      <c r="C358" s="34" t="s">
        <v>17</v>
      </c>
      <c r="D358" s="34" t="str">
        <f t="shared" si="71"/>
        <v>2</v>
      </c>
      <c r="E358" s="34">
        <f t="shared" si="72"/>
        <v>5</v>
      </c>
      <c r="F358" s="34" t="str">
        <f t="shared" si="73"/>
        <v>04</v>
      </c>
      <c r="G358" s="34" t="str">
        <f t="shared" si="74"/>
        <v>005</v>
      </c>
      <c r="H358" s="33" t="str">
        <f t="shared" si="75"/>
        <v>E001</v>
      </c>
      <c r="I358" s="34">
        <f t="shared" si="76"/>
        <v>32302</v>
      </c>
      <c r="J358" s="34">
        <f t="shared" si="67"/>
        <v>1</v>
      </c>
      <c r="K358" s="34">
        <f t="shared" si="77"/>
        <v>1</v>
      </c>
      <c r="L358" s="34">
        <f t="shared" si="78"/>
        <v>15</v>
      </c>
      <c r="M358" s="34" t="s">
        <v>22</v>
      </c>
      <c r="N358" s="30">
        <v>8140</v>
      </c>
      <c r="O358" s="30" t="s">
        <v>55</v>
      </c>
      <c r="P358" s="30">
        <v>57</v>
      </c>
      <c r="Q358" s="30">
        <v>0</v>
      </c>
      <c r="R358" s="30">
        <v>32302</v>
      </c>
      <c r="S358" s="24">
        <f t="shared" si="68"/>
        <v>0</v>
      </c>
      <c r="T358" s="24">
        <v>0</v>
      </c>
      <c r="U358" s="24">
        <v>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/>
      <c r="AG358" s="35">
        <v>0</v>
      </c>
      <c r="AH358" s="24">
        <f t="shared" si="79"/>
        <v>0</v>
      </c>
    </row>
    <row r="359" spans="1:34" x14ac:dyDescent="0.2">
      <c r="A359" s="33">
        <f t="shared" si="69"/>
        <v>3000</v>
      </c>
      <c r="B359" s="33">
        <f t="shared" si="70"/>
        <v>3200</v>
      </c>
      <c r="C359" s="34" t="s">
        <v>17</v>
      </c>
      <c r="D359" s="34" t="str">
        <f t="shared" si="71"/>
        <v>2</v>
      </c>
      <c r="E359" s="34">
        <f t="shared" si="72"/>
        <v>5</v>
      </c>
      <c r="F359" s="34" t="str">
        <f t="shared" si="73"/>
        <v>04</v>
      </c>
      <c r="G359" s="34" t="str">
        <f t="shared" si="74"/>
        <v>005</v>
      </c>
      <c r="H359" s="33" t="str">
        <f t="shared" si="75"/>
        <v>E001</v>
      </c>
      <c r="I359" s="34">
        <f t="shared" si="76"/>
        <v>32505</v>
      </c>
      <c r="J359" s="34">
        <f t="shared" si="67"/>
        <v>1</v>
      </c>
      <c r="K359" s="34">
        <f t="shared" si="77"/>
        <v>1</v>
      </c>
      <c r="L359" s="34">
        <f t="shared" si="78"/>
        <v>15</v>
      </c>
      <c r="M359" s="34" t="s">
        <v>22</v>
      </c>
      <c r="N359" s="30">
        <v>8140</v>
      </c>
      <c r="O359" s="30" t="s">
        <v>55</v>
      </c>
      <c r="P359" s="30">
        <v>57</v>
      </c>
      <c r="Q359" s="30">
        <v>0</v>
      </c>
      <c r="R359" s="30">
        <v>32505</v>
      </c>
      <c r="S359" s="24">
        <f t="shared" si="68"/>
        <v>1256162.27</v>
      </c>
      <c r="T359" s="24">
        <v>0</v>
      </c>
      <c r="U359" s="24">
        <v>0</v>
      </c>
      <c r="V359" s="24">
        <v>0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4">
        <v>343441.27</v>
      </c>
      <c r="AD359" s="24">
        <v>360218.28</v>
      </c>
      <c r="AE359" s="24">
        <v>552502.72</v>
      </c>
      <c r="AF359" s="24"/>
      <c r="AG359" s="35">
        <v>1256162.27</v>
      </c>
      <c r="AH359" s="24">
        <f t="shared" si="79"/>
        <v>0</v>
      </c>
    </row>
    <row r="360" spans="1:34" x14ac:dyDescent="0.2">
      <c r="A360" s="33">
        <f t="shared" si="69"/>
        <v>3000</v>
      </c>
      <c r="B360" s="33">
        <f t="shared" si="70"/>
        <v>3200</v>
      </c>
      <c r="C360" s="34" t="s">
        <v>17</v>
      </c>
      <c r="D360" s="34" t="str">
        <f t="shared" si="71"/>
        <v>2</v>
      </c>
      <c r="E360" s="34">
        <f t="shared" si="72"/>
        <v>5</v>
      </c>
      <c r="F360" s="34" t="str">
        <f t="shared" si="73"/>
        <v>04</v>
      </c>
      <c r="G360" s="34" t="str">
        <f t="shared" si="74"/>
        <v>005</v>
      </c>
      <c r="H360" s="33" t="str">
        <f t="shared" si="75"/>
        <v>E001</v>
      </c>
      <c r="I360" s="34">
        <f t="shared" si="76"/>
        <v>32601</v>
      </c>
      <c r="J360" s="34">
        <f t="shared" si="67"/>
        <v>1</v>
      </c>
      <c r="K360" s="34">
        <f t="shared" si="77"/>
        <v>1</v>
      </c>
      <c r="L360" s="34">
        <f t="shared" si="78"/>
        <v>15</v>
      </c>
      <c r="M360" s="34" t="s">
        <v>22</v>
      </c>
      <c r="N360" s="30">
        <v>8140</v>
      </c>
      <c r="O360" s="30" t="s">
        <v>55</v>
      </c>
      <c r="P360" s="30">
        <v>57</v>
      </c>
      <c r="Q360" s="30">
        <v>0</v>
      </c>
      <c r="R360" s="30">
        <v>32601</v>
      </c>
      <c r="S360" s="24">
        <f t="shared" si="68"/>
        <v>105768.07999999999</v>
      </c>
      <c r="T360" s="24">
        <v>0</v>
      </c>
      <c r="U360" s="24">
        <v>8814</v>
      </c>
      <c r="V360" s="24">
        <v>8814</v>
      </c>
      <c r="W360" s="24">
        <v>8814</v>
      </c>
      <c r="X360" s="24">
        <v>8814</v>
      </c>
      <c r="Y360" s="24">
        <v>8814</v>
      </c>
      <c r="Z360" s="24">
        <v>0</v>
      </c>
      <c r="AA360" s="24">
        <v>0</v>
      </c>
      <c r="AB360" s="24">
        <v>0</v>
      </c>
      <c r="AC360" s="24">
        <v>8814</v>
      </c>
      <c r="AD360" s="24">
        <v>16467.68</v>
      </c>
      <c r="AE360" s="24">
        <v>36416.400000000001</v>
      </c>
      <c r="AF360" s="24"/>
      <c r="AG360" s="35">
        <v>105768.08</v>
      </c>
      <c r="AH360" s="24">
        <f t="shared" si="79"/>
        <v>0</v>
      </c>
    </row>
    <row r="361" spans="1:34" x14ac:dyDescent="0.2">
      <c r="A361" s="33">
        <f t="shared" si="69"/>
        <v>3000</v>
      </c>
      <c r="B361" s="33">
        <f t="shared" si="70"/>
        <v>3200</v>
      </c>
      <c r="C361" s="34" t="s">
        <v>17</v>
      </c>
      <c r="D361" s="34" t="str">
        <f t="shared" si="71"/>
        <v>2</v>
      </c>
      <c r="E361" s="34">
        <f t="shared" si="72"/>
        <v>5</v>
      </c>
      <c r="F361" s="34" t="str">
        <f t="shared" si="73"/>
        <v>04</v>
      </c>
      <c r="G361" s="34" t="str">
        <f t="shared" si="74"/>
        <v>005</v>
      </c>
      <c r="H361" s="33" t="str">
        <f t="shared" si="75"/>
        <v>E001</v>
      </c>
      <c r="I361" s="34">
        <f t="shared" si="76"/>
        <v>32701</v>
      </c>
      <c r="J361" s="34">
        <f t="shared" si="67"/>
        <v>1</v>
      </c>
      <c r="K361" s="34">
        <f t="shared" si="77"/>
        <v>1</v>
      </c>
      <c r="L361" s="34">
        <f t="shared" si="78"/>
        <v>15</v>
      </c>
      <c r="M361" s="34" t="s">
        <v>22</v>
      </c>
      <c r="N361" s="30">
        <v>8140</v>
      </c>
      <c r="O361" s="30" t="s">
        <v>55</v>
      </c>
      <c r="P361" s="30">
        <v>57</v>
      </c>
      <c r="Q361" s="30">
        <v>0</v>
      </c>
      <c r="R361" s="30">
        <v>32701</v>
      </c>
      <c r="S361" s="24">
        <f t="shared" si="68"/>
        <v>279094377.24000001</v>
      </c>
      <c r="T361" s="24">
        <v>0</v>
      </c>
      <c r="U361" s="24">
        <v>0</v>
      </c>
      <c r="V361" s="24">
        <v>0</v>
      </c>
      <c r="W361" s="24">
        <v>0</v>
      </c>
      <c r="X361" s="24">
        <v>4498045.99</v>
      </c>
      <c r="Y361" s="24">
        <v>0</v>
      </c>
      <c r="Z361" s="24">
        <v>0</v>
      </c>
      <c r="AA361" s="24">
        <v>0</v>
      </c>
      <c r="AB361" s="24">
        <v>0</v>
      </c>
      <c r="AC361" s="24">
        <v>92265095.5</v>
      </c>
      <c r="AD361" s="24">
        <v>92108275.400000006</v>
      </c>
      <c r="AE361" s="24">
        <v>90222960.349999994</v>
      </c>
      <c r="AF361" s="24"/>
      <c r="AG361" s="35">
        <v>279094377.24000001</v>
      </c>
      <c r="AH361" s="24">
        <f t="shared" si="79"/>
        <v>0</v>
      </c>
    </row>
    <row r="362" spans="1:34" x14ac:dyDescent="0.2">
      <c r="A362" s="33">
        <f t="shared" si="69"/>
        <v>3000</v>
      </c>
      <c r="B362" s="33">
        <f t="shared" si="70"/>
        <v>3300</v>
      </c>
      <c r="C362" s="34" t="s">
        <v>17</v>
      </c>
      <c r="D362" s="34" t="str">
        <f t="shared" si="71"/>
        <v>2</v>
      </c>
      <c r="E362" s="34">
        <f t="shared" si="72"/>
        <v>5</v>
      </c>
      <c r="F362" s="34" t="str">
        <f t="shared" si="73"/>
        <v>04</v>
      </c>
      <c r="G362" s="34" t="str">
        <f t="shared" si="74"/>
        <v>005</v>
      </c>
      <c r="H362" s="33" t="str">
        <f t="shared" si="75"/>
        <v>E001</v>
      </c>
      <c r="I362" s="34">
        <f t="shared" si="76"/>
        <v>33104</v>
      </c>
      <c r="J362" s="34">
        <f t="shared" si="67"/>
        <v>1</v>
      </c>
      <c r="K362" s="34">
        <f t="shared" si="77"/>
        <v>1</v>
      </c>
      <c r="L362" s="34">
        <f t="shared" si="78"/>
        <v>15</v>
      </c>
      <c r="M362" s="34" t="s">
        <v>22</v>
      </c>
      <c r="N362" s="30">
        <v>8140</v>
      </c>
      <c r="O362" s="30" t="s">
        <v>55</v>
      </c>
      <c r="P362" s="30">
        <v>57</v>
      </c>
      <c r="Q362" s="30">
        <v>0</v>
      </c>
      <c r="R362" s="30">
        <v>33104</v>
      </c>
      <c r="S362" s="24">
        <f t="shared" si="68"/>
        <v>392804</v>
      </c>
      <c r="T362" s="24">
        <v>0</v>
      </c>
      <c r="U362" s="24">
        <v>0</v>
      </c>
      <c r="V362" s="24">
        <v>0</v>
      </c>
      <c r="W362" s="24">
        <v>0</v>
      </c>
      <c r="X362" s="24">
        <v>0</v>
      </c>
      <c r="Y362" s="24">
        <v>0</v>
      </c>
      <c r="Z362" s="24">
        <v>0</v>
      </c>
      <c r="AA362" s="24">
        <v>0</v>
      </c>
      <c r="AB362" s="24">
        <v>0</v>
      </c>
      <c r="AC362" s="24">
        <v>95921.5</v>
      </c>
      <c r="AD362" s="24">
        <v>95921.5</v>
      </c>
      <c r="AE362" s="24">
        <v>200961</v>
      </c>
      <c r="AF362" s="24"/>
      <c r="AG362" s="35">
        <v>392804</v>
      </c>
      <c r="AH362" s="24">
        <f t="shared" si="79"/>
        <v>0</v>
      </c>
    </row>
    <row r="363" spans="1:34" x14ac:dyDescent="0.2">
      <c r="A363" s="33">
        <f t="shared" si="69"/>
        <v>3000</v>
      </c>
      <c r="B363" s="33">
        <f t="shared" si="70"/>
        <v>3300</v>
      </c>
      <c r="C363" s="34" t="s">
        <v>17</v>
      </c>
      <c r="D363" s="34" t="str">
        <f t="shared" si="71"/>
        <v>2</v>
      </c>
      <c r="E363" s="34">
        <f t="shared" si="72"/>
        <v>5</v>
      </c>
      <c r="F363" s="34" t="str">
        <f t="shared" si="73"/>
        <v>04</v>
      </c>
      <c r="G363" s="34" t="str">
        <f t="shared" si="74"/>
        <v>005</v>
      </c>
      <c r="H363" s="33" t="str">
        <f t="shared" si="75"/>
        <v>E001</v>
      </c>
      <c r="I363" s="34">
        <f t="shared" si="76"/>
        <v>33301</v>
      </c>
      <c r="J363" s="34">
        <f t="shared" si="67"/>
        <v>1</v>
      </c>
      <c r="K363" s="34">
        <f t="shared" si="77"/>
        <v>1</v>
      </c>
      <c r="L363" s="34">
        <f t="shared" si="78"/>
        <v>15</v>
      </c>
      <c r="M363" s="34" t="s">
        <v>22</v>
      </c>
      <c r="N363" s="30">
        <v>8140</v>
      </c>
      <c r="O363" s="30" t="s">
        <v>55</v>
      </c>
      <c r="P363" s="30">
        <v>57</v>
      </c>
      <c r="Q363" s="30">
        <v>0</v>
      </c>
      <c r="R363" s="30">
        <v>33301</v>
      </c>
      <c r="S363" s="24">
        <f t="shared" si="68"/>
        <v>2877651.42</v>
      </c>
      <c r="T363" s="24">
        <v>0</v>
      </c>
      <c r="U363" s="24">
        <v>0</v>
      </c>
      <c r="V363" s="24">
        <v>0</v>
      </c>
      <c r="W363" s="24">
        <v>0</v>
      </c>
      <c r="X363" s="24">
        <v>1050828.79</v>
      </c>
      <c r="Y363" s="24">
        <v>1165762.8999999999</v>
      </c>
      <c r="Z363" s="24">
        <v>0</v>
      </c>
      <c r="AA363" s="24">
        <v>0</v>
      </c>
      <c r="AB363" s="24">
        <v>0</v>
      </c>
      <c r="AC363" s="24">
        <v>239804</v>
      </c>
      <c r="AD363" s="24">
        <v>239804</v>
      </c>
      <c r="AE363" s="24">
        <v>181451.73</v>
      </c>
      <c r="AF363" s="24"/>
      <c r="AG363" s="35">
        <v>2877651.42</v>
      </c>
      <c r="AH363" s="24">
        <f t="shared" si="79"/>
        <v>0</v>
      </c>
    </row>
    <row r="364" spans="1:34" x14ac:dyDescent="0.2">
      <c r="A364" s="33">
        <f t="shared" si="69"/>
        <v>3000</v>
      </c>
      <c r="B364" s="33">
        <f t="shared" si="70"/>
        <v>3300</v>
      </c>
      <c r="C364" s="34" t="s">
        <v>17</v>
      </c>
      <c r="D364" s="34" t="str">
        <f t="shared" si="71"/>
        <v>2</v>
      </c>
      <c r="E364" s="34">
        <f t="shared" si="72"/>
        <v>5</v>
      </c>
      <c r="F364" s="34" t="str">
        <f t="shared" si="73"/>
        <v>04</v>
      </c>
      <c r="G364" s="34" t="str">
        <f t="shared" si="74"/>
        <v>005</v>
      </c>
      <c r="H364" s="33" t="str">
        <f t="shared" si="75"/>
        <v>E001</v>
      </c>
      <c r="I364" s="34">
        <f t="shared" si="76"/>
        <v>33302</v>
      </c>
      <c r="J364" s="34">
        <f t="shared" si="67"/>
        <v>1</v>
      </c>
      <c r="K364" s="34">
        <f t="shared" si="77"/>
        <v>1</v>
      </c>
      <c r="L364" s="34">
        <f t="shared" si="78"/>
        <v>15</v>
      </c>
      <c r="M364" s="34" t="s">
        <v>22</v>
      </c>
      <c r="N364" s="30">
        <v>8140</v>
      </c>
      <c r="O364" s="30" t="s">
        <v>55</v>
      </c>
      <c r="P364" s="30">
        <v>57</v>
      </c>
      <c r="Q364" s="30">
        <v>0</v>
      </c>
      <c r="R364" s="30">
        <v>33302</v>
      </c>
      <c r="S364" s="24">
        <f t="shared" si="68"/>
        <v>18285.11</v>
      </c>
      <c r="T364" s="24">
        <v>0</v>
      </c>
      <c r="U364" s="24">
        <v>0</v>
      </c>
      <c r="V364" s="24">
        <v>0</v>
      </c>
      <c r="W364" s="24">
        <v>0</v>
      </c>
      <c r="X364" s="24">
        <v>9762.11</v>
      </c>
      <c r="Y364" s="24">
        <v>0</v>
      </c>
      <c r="Z364" s="24">
        <v>7000</v>
      </c>
      <c r="AA364" s="24">
        <v>0</v>
      </c>
      <c r="AB364" s="24">
        <v>0</v>
      </c>
      <c r="AC364" s="24">
        <v>1523</v>
      </c>
      <c r="AD364" s="24">
        <v>0</v>
      </c>
      <c r="AE364" s="24">
        <v>0</v>
      </c>
      <c r="AF364" s="24"/>
      <c r="AG364" s="35">
        <v>18285.11</v>
      </c>
      <c r="AH364" s="24">
        <f t="shared" si="79"/>
        <v>0</v>
      </c>
    </row>
    <row r="365" spans="1:34" x14ac:dyDescent="0.2">
      <c r="A365" s="33">
        <f t="shared" si="69"/>
        <v>3000</v>
      </c>
      <c r="B365" s="33">
        <f t="shared" si="70"/>
        <v>3300</v>
      </c>
      <c r="C365" s="34" t="s">
        <v>17</v>
      </c>
      <c r="D365" s="34" t="str">
        <f t="shared" si="71"/>
        <v>2</v>
      </c>
      <c r="E365" s="34">
        <f t="shared" si="72"/>
        <v>5</v>
      </c>
      <c r="F365" s="34" t="str">
        <f t="shared" si="73"/>
        <v>04</v>
      </c>
      <c r="G365" s="34" t="str">
        <f t="shared" si="74"/>
        <v>005</v>
      </c>
      <c r="H365" s="33" t="str">
        <f t="shared" si="75"/>
        <v>E001</v>
      </c>
      <c r="I365" s="34">
        <f t="shared" si="76"/>
        <v>33303</v>
      </c>
      <c r="J365" s="34">
        <f t="shared" si="67"/>
        <v>1</v>
      </c>
      <c r="K365" s="34">
        <f t="shared" si="77"/>
        <v>1</v>
      </c>
      <c r="L365" s="34">
        <f t="shared" si="78"/>
        <v>15</v>
      </c>
      <c r="M365" s="34" t="s">
        <v>22</v>
      </c>
      <c r="N365" s="30">
        <v>8140</v>
      </c>
      <c r="O365" s="30" t="s">
        <v>55</v>
      </c>
      <c r="P365" s="30">
        <v>57</v>
      </c>
      <c r="Q365" s="30">
        <v>0</v>
      </c>
      <c r="R365" s="30">
        <v>33303</v>
      </c>
      <c r="S365" s="24">
        <f t="shared" si="68"/>
        <v>28032</v>
      </c>
      <c r="T365" s="24">
        <v>0</v>
      </c>
      <c r="U365" s="24">
        <v>2336</v>
      </c>
      <c r="V365" s="24">
        <v>2336</v>
      </c>
      <c r="W365" s="24">
        <v>0</v>
      </c>
      <c r="X365" s="24">
        <v>0</v>
      </c>
      <c r="Y365" s="24">
        <v>2336</v>
      </c>
      <c r="Z365" s="24">
        <v>0</v>
      </c>
      <c r="AA365" s="24">
        <v>0</v>
      </c>
      <c r="AB365" s="24">
        <v>0</v>
      </c>
      <c r="AC365" s="24">
        <v>2336</v>
      </c>
      <c r="AD365" s="24">
        <v>2336</v>
      </c>
      <c r="AE365" s="24">
        <v>16352</v>
      </c>
      <c r="AF365" s="24"/>
      <c r="AG365" s="35">
        <v>28032</v>
      </c>
      <c r="AH365" s="24">
        <f t="shared" si="79"/>
        <v>0</v>
      </c>
    </row>
    <row r="366" spans="1:34" x14ac:dyDescent="0.2">
      <c r="A366" s="33">
        <f t="shared" si="69"/>
        <v>3000</v>
      </c>
      <c r="B366" s="33">
        <f t="shared" si="70"/>
        <v>3300</v>
      </c>
      <c r="C366" s="34" t="s">
        <v>17</v>
      </c>
      <c r="D366" s="34" t="str">
        <f t="shared" si="71"/>
        <v>2</v>
      </c>
      <c r="E366" s="34">
        <f t="shared" si="72"/>
        <v>5</v>
      </c>
      <c r="F366" s="34" t="str">
        <f t="shared" si="73"/>
        <v>04</v>
      </c>
      <c r="G366" s="34" t="str">
        <f t="shared" si="74"/>
        <v>005</v>
      </c>
      <c r="H366" s="33" t="str">
        <f t="shared" si="75"/>
        <v>E001</v>
      </c>
      <c r="I366" s="34">
        <f t="shared" si="76"/>
        <v>33401</v>
      </c>
      <c r="J366" s="34">
        <f t="shared" si="67"/>
        <v>1</v>
      </c>
      <c r="K366" s="34">
        <f t="shared" si="77"/>
        <v>1</v>
      </c>
      <c r="L366" s="34">
        <f t="shared" si="78"/>
        <v>15</v>
      </c>
      <c r="M366" s="34" t="s">
        <v>22</v>
      </c>
      <c r="N366" s="30">
        <v>8140</v>
      </c>
      <c r="O366" s="30" t="s">
        <v>55</v>
      </c>
      <c r="P366" s="30">
        <v>57</v>
      </c>
      <c r="Q366" s="30">
        <v>0</v>
      </c>
      <c r="R366" s="30">
        <v>33401</v>
      </c>
      <c r="S366" s="24">
        <f t="shared" si="68"/>
        <v>138697.10999999999</v>
      </c>
      <c r="T366" s="24">
        <v>0</v>
      </c>
      <c r="U366" s="24">
        <v>0</v>
      </c>
      <c r="V366" s="24">
        <v>13142</v>
      </c>
      <c r="W366" s="24">
        <v>18703.46</v>
      </c>
      <c r="X366" s="24">
        <v>9780.75</v>
      </c>
      <c r="Y366" s="24">
        <v>0</v>
      </c>
      <c r="Z366" s="24">
        <v>13142</v>
      </c>
      <c r="AA366" s="24">
        <v>37225.79</v>
      </c>
      <c r="AB366" s="24">
        <v>0</v>
      </c>
      <c r="AC366" s="24">
        <v>13142</v>
      </c>
      <c r="AD366" s="24">
        <v>33561.11</v>
      </c>
      <c r="AE366" s="24">
        <v>0</v>
      </c>
      <c r="AF366" s="24"/>
      <c r="AG366" s="35">
        <v>138697.10999999999</v>
      </c>
      <c r="AH366" s="24">
        <f t="shared" si="79"/>
        <v>0</v>
      </c>
    </row>
    <row r="367" spans="1:34" x14ac:dyDescent="0.2">
      <c r="A367" s="33">
        <f t="shared" si="69"/>
        <v>3000</v>
      </c>
      <c r="B367" s="33">
        <f t="shared" si="70"/>
        <v>3300</v>
      </c>
      <c r="C367" s="34" t="s">
        <v>17</v>
      </c>
      <c r="D367" s="34" t="str">
        <f t="shared" si="71"/>
        <v>2</v>
      </c>
      <c r="E367" s="34">
        <f t="shared" si="72"/>
        <v>5</v>
      </c>
      <c r="F367" s="34" t="str">
        <f t="shared" si="73"/>
        <v>04</v>
      </c>
      <c r="G367" s="34" t="str">
        <f t="shared" si="74"/>
        <v>005</v>
      </c>
      <c r="H367" s="33" t="str">
        <f t="shared" si="75"/>
        <v>E001</v>
      </c>
      <c r="I367" s="34">
        <f t="shared" si="76"/>
        <v>33501</v>
      </c>
      <c r="J367" s="34">
        <f t="shared" si="67"/>
        <v>1</v>
      </c>
      <c r="K367" s="34">
        <f t="shared" si="77"/>
        <v>1</v>
      </c>
      <c r="L367" s="34">
        <f t="shared" si="78"/>
        <v>15</v>
      </c>
      <c r="M367" s="34" t="s">
        <v>22</v>
      </c>
      <c r="N367" s="30">
        <v>8140</v>
      </c>
      <c r="O367" s="30" t="s">
        <v>55</v>
      </c>
      <c r="P367" s="30">
        <v>57</v>
      </c>
      <c r="Q367" s="30">
        <v>0</v>
      </c>
      <c r="R367" s="30">
        <v>33501</v>
      </c>
      <c r="S367" s="24">
        <f t="shared" si="68"/>
        <v>1026565.17</v>
      </c>
      <c r="T367" s="24">
        <v>12667</v>
      </c>
      <c r="U367" s="24">
        <v>5758</v>
      </c>
      <c r="V367" s="24">
        <v>5758</v>
      </c>
      <c r="W367" s="24">
        <v>15350</v>
      </c>
      <c r="X367" s="24">
        <v>0</v>
      </c>
      <c r="Y367" s="24">
        <v>5758</v>
      </c>
      <c r="Z367" s="24">
        <v>10554</v>
      </c>
      <c r="AA367" s="24">
        <v>0</v>
      </c>
      <c r="AB367" s="24">
        <v>5758</v>
      </c>
      <c r="AC367" s="24">
        <v>262079.64</v>
      </c>
      <c r="AD367" s="24">
        <v>389445</v>
      </c>
      <c r="AE367" s="24">
        <v>313437.53000000003</v>
      </c>
      <c r="AF367" s="24"/>
      <c r="AG367" s="35">
        <v>1026565.17</v>
      </c>
      <c r="AH367" s="24">
        <f t="shared" si="79"/>
        <v>0</v>
      </c>
    </row>
    <row r="368" spans="1:34" x14ac:dyDescent="0.2">
      <c r="A368" s="33">
        <f t="shared" si="69"/>
        <v>3000</v>
      </c>
      <c r="B368" s="33">
        <f t="shared" si="70"/>
        <v>3300</v>
      </c>
      <c r="C368" s="34" t="s">
        <v>17</v>
      </c>
      <c r="D368" s="34" t="str">
        <f t="shared" si="71"/>
        <v>2</v>
      </c>
      <c r="E368" s="34">
        <f t="shared" si="72"/>
        <v>5</v>
      </c>
      <c r="F368" s="34" t="str">
        <f t="shared" si="73"/>
        <v>04</v>
      </c>
      <c r="G368" s="34" t="str">
        <f t="shared" si="74"/>
        <v>005</v>
      </c>
      <c r="H368" s="33" t="str">
        <f t="shared" si="75"/>
        <v>E001</v>
      </c>
      <c r="I368" s="34">
        <f t="shared" si="76"/>
        <v>33601</v>
      </c>
      <c r="J368" s="34">
        <f t="shared" si="67"/>
        <v>1</v>
      </c>
      <c r="K368" s="34">
        <f t="shared" si="77"/>
        <v>1</v>
      </c>
      <c r="L368" s="34">
        <f t="shared" si="78"/>
        <v>15</v>
      </c>
      <c r="M368" s="34" t="s">
        <v>22</v>
      </c>
      <c r="N368" s="30">
        <v>8140</v>
      </c>
      <c r="O368" s="30" t="s">
        <v>55</v>
      </c>
      <c r="P368" s="30">
        <v>57</v>
      </c>
      <c r="Q368" s="30">
        <v>0</v>
      </c>
      <c r="R368" s="30">
        <v>33601</v>
      </c>
      <c r="S368" s="24">
        <f t="shared" si="68"/>
        <v>30545.93</v>
      </c>
      <c r="T368" s="24">
        <v>0</v>
      </c>
      <c r="U368" s="24">
        <v>0</v>
      </c>
      <c r="V368" s="24">
        <v>0</v>
      </c>
      <c r="W368" s="24">
        <v>0</v>
      </c>
      <c r="X368" s="24">
        <v>0</v>
      </c>
      <c r="Y368" s="24">
        <v>0</v>
      </c>
      <c r="Z368" s="24">
        <v>14232.7</v>
      </c>
      <c r="AA368" s="24">
        <v>5455.93</v>
      </c>
      <c r="AB368" s="24">
        <v>0</v>
      </c>
      <c r="AC368" s="24">
        <v>10857.3</v>
      </c>
      <c r="AD368" s="24">
        <v>0</v>
      </c>
      <c r="AE368" s="24">
        <v>0</v>
      </c>
      <c r="AF368" s="24"/>
      <c r="AG368" s="35">
        <v>30545.93</v>
      </c>
      <c r="AH368" s="24">
        <f t="shared" si="79"/>
        <v>0</v>
      </c>
    </row>
    <row r="369" spans="1:36" x14ac:dyDescent="0.2">
      <c r="A369" s="33">
        <f t="shared" si="69"/>
        <v>3000</v>
      </c>
      <c r="B369" s="33">
        <f t="shared" si="70"/>
        <v>3300</v>
      </c>
      <c r="C369" s="34" t="s">
        <v>17</v>
      </c>
      <c r="D369" s="34" t="str">
        <f t="shared" si="71"/>
        <v>2</v>
      </c>
      <c r="E369" s="34">
        <f t="shared" si="72"/>
        <v>5</v>
      </c>
      <c r="F369" s="34" t="str">
        <f t="shared" si="73"/>
        <v>04</v>
      </c>
      <c r="G369" s="34" t="str">
        <f t="shared" si="74"/>
        <v>005</v>
      </c>
      <c r="H369" s="33" t="str">
        <f t="shared" si="75"/>
        <v>E001</v>
      </c>
      <c r="I369" s="34">
        <f t="shared" si="76"/>
        <v>33602</v>
      </c>
      <c r="J369" s="34">
        <f t="shared" si="67"/>
        <v>1</v>
      </c>
      <c r="K369" s="34">
        <f t="shared" si="77"/>
        <v>1</v>
      </c>
      <c r="L369" s="34">
        <f t="shared" si="78"/>
        <v>15</v>
      </c>
      <c r="M369" s="34" t="s">
        <v>22</v>
      </c>
      <c r="N369" s="30">
        <v>8140</v>
      </c>
      <c r="O369" s="30" t="s">
        <v>55</v>
      </c>
      <c r="P369" s="30">
        <v>57</v>
      </c>
      <c r="Q369" s="30">
        <v>0</v>
      </c>
      <c r="R369" s="30">
        <v>33602</v>
      </c>
      <c r="S369" s="24">
        <f t="shared" si="68"/>
        <v>0.16</v>
      </c>
      <c r="T369" s="24">
        <v>0</v>
      </c>
      <c r="U369" s="24">
        <v>0</v>
      </c>
      <c r="V369" s="24">
        <v>0</v>
      </c>
      <c r="W369" s="24">
        <v>0</v>
      </c>
      <c r="X369" s="24">
        <v>0</v>
      </c>
      <c r="Y369" s="24">
        <v>0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0.16</v>
      </c>
      <c r="AF369" s="24"/>
      <c r="AG369" s="35">
        <v>0.16</v>
      </c>
      <c r="AH369" s="24">
        <f t="shared" si="79"/>
        <v>0</v>
      </c>
    </row>
    <row r="370" spans="1:36" x14ac:dyDescent="0.2">
      <c r="A370" s="33">
        <f t="shared" si="69"/>
        <v>3000</v>
      </c>
      <c r="B370" s="33">
        <f t="shared" si="70"/>
        <v>3300</v>
      </c>
      <c r="C370" s="34" t="s">
        <v>17</v>
      </c>
      <c r="D370" s="34" t="str">
        <f t="shared" si="71"/>
        <v>2</v>
      </c>
      <c r="E370" s="34">
        <f t="shared" si="72"/>
        <v>5</v>
      </c>
      <c r="F370" s="34" t="str">
        <f t="shared" si="73"/>
        <v>04</v>
      </c>
      <c r="G370" s="34" t="str">
        <f t="shared" si="74"/>
        <v>005</v>
      </c>
      <c r="H370" s="33" t="str">
        <f t="shared" si="75"/>
        <v>E001</v>
      </c>
      <c r="I370" s="34">
        <f t="shared" si="76"/>
        <v>33603</v>
      </c>
      <c r="J370" s="34">
        <f t="shared" si="67"/>
        <v>1</v>
      </c>
      <c r="K370" s="34">
        <f t="shared" si="77"/>
        <v>1</v>
      </c>
      <c r="L370" s="34">
        <f t="shared" si="78"/>
        <v>15</v>
      </c>
      <c r="M370" s="34" t="s">
        <v>22</v>
      </c>
      <c r="N370" s="30">
        <v>8140</v>
      </c>
      <c r="O370" s="30" t="s">
        <v>55</v>
      </c>
      <c r="P370" s="30">
        <v>57</v>
      </c>
      <c r="Q370" s="30">
        <v>0</v>
      </c>
      <c r="R370" s="30">
        <v>33603</v>
      </c>
      <c r="S370" s="24">
        <f t="shared" si="68"/>
        <v>262596.19</v>
      </c>
      <c r="T370" s="24">
        <v>696</v>
      </c>
      <c r="U370" s="24">
        <v>696</v>
      </c>
      <c r="V370" s="24">
        <v>573</v>
      </c>
      <c r="W370" s="24">
        <v>17002</v>
      </c>
      <c r="X370" s="24">
        <v>7002</v>
      </c>
      <c r="Y370" s="24">
        <v>32085</v>
      </c>
      <c r="Z370" s="24">
        <v>0</v>
      </c>
      <c r="AA370" s="24">
        <v>0</v>
      </c>
      <c r="AB370" s="24">
        <v>0</v>
      </c>
      <c r="AC370" s="24">
        <v>47627.34</v>
      </c>
      <c r="AD370" s="24">
        <v>78458</v>
      </c>
      <c r="AE370" s="24">
        <v>78456.850000000006</v>
      </c>
      <c r="AF370" s="24"/>
      <c r="AG370" s="35">
        <v>262596.19</v>
      </c>
      <c r="AH370" s="24">
        <f t="shared" si="79"/>
        <v>0</v>
      </c>
    </row>
    <row r="371" spans="1:36" x14ac:dyDescent="0.2">
      <c r="A371" s="33">
        <f t="shared" si="69"/>
        <v>3000</v>
      </c>
      <c r="B371" s="33">
        <f t="shared" si="70"/>
        <v>3300</v>
      </c>
      <c r="C371" s="34" t="s">
        <v>17</v>
      </c>
      <c r="D371" s="34" t="str">
        <f t="shared" si="71"/>
        <v>2</v>
      </c>
      <c r="E371" s="34">
        <f t="shared" si="72"/>
        <v>5</v>
      </c>
      <c r="F371" s="34" t="str">
        <f t="shared" si="73"/>
        <v>04</v>
      </c>
      <c r="G371" s="34" t="str">
        <f t="shared" si="74"/>
        <v>005</v>
      </c>
      <c r="H371" s="33" t="str">
        <f t="shared" si="75"/>
        <v>E001</v>
      </c>
      <c r="I371" s="34">
        <f t="shared" si="76"/>
        <v>33604</v>
      </c>
      <c r="J371" s="34">
        <f t="shared" si="67"/>
        <v>1</v>
      </c>
      <c r="K371" s="34">
        <f t="shared" si="77"/>
        <v>1</v>
      </c>
      <c r="L371" s="34">
        <f t="shared" si="78"/>
        <v>15</v>
      </c>
      <c r="M371" s="34" t="s">
        <v>22</v>
      </c>
      <c r="N371" s="30">
        <v>8140</v>
      </c>
      <c r="O371" s="30" t="s">
        <v>55</v>
      </c>
      <c r="P371" s="30">
        <v>57</v>
      </c>
      <c r="Q371" s="30">
        <v>0</v>
      </c>
      <c r="R371" s="30">
        <v>33604</v>
      </c>
      <c r="S371" s="24">
        <f t="shared" si="68"/>
        <v>1063842.03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4">
        <v>0</v>
      </c>
      <c r="AB371" s="24">
        <v>0</v>
      </c>
      <c r="AC371" s="24">
        <v>0</v>
      </c>
      <c r="AD371" s="24">
        <v>27906.81</v>
      </c>
      <c r="AE371" s="24">
        <v>1035935.22</v>
      </c>
      <c r="AF371" s="24"/>
      <c r="AG371" s="35">
        <v>1063842.03</v>
      </c>
      <c r="AH371" s="24">
        <f t="shared" si="79"/>
        <v>0</v>
      </c>
    </row>
    <row r="372" spans="1:36" x14ac:dyDescent="0.2">
      <c r="A372" s="33">
        <f t="shared" si="69"/>
        <v>3000</v>
      </c>
      <c r="B372" s="33">
        <f t="shared" si="70"/>
        <v>3300</v>
      </c>
      <c r="C372" s="34" t="s">
        <v>17</v>
      </c>
      <c r="D372" s="34" t="str">
        <f t="shared" si="71"/>
        <v>2</v>
      </c>
      <c r="E372" s="34">
        <f t="shared" si="72"/>
        <v>5</v>
      </c>
      <c r="F372" s="34" t="str">
        <f t="shared" si="73"/>
        <v>04</v>
      </c>
      <c r="G372" s="34" t="str">
        <f t="shared" si="74"/>
        <v>005</v>
      </c>
      <c r="H372" s="33" t="str">
        <f t="shared" si="75"/>
        <v>E001</v>
      </c>
      <c r="I372" s="34">
        <f t="shared" si="76"/>
        <v>33605</v>
      </c>
      <c r="J372" s="34">
        <f t="shared" si="67"/>
        <v>1</v>
      </c>
      <c r="K372" s="34">
        <f t="shared" si="77"/>
        <v>1</v>
      </c>
      <c r="L372" s="34">
        <f t="shared" si="78"/>
        <v>15</v>
      </c>
      <c r="M372" s="34" t="s">
        <v>22</v>
      </c>
      <c r="N372" s="30">
        <v>8140</v>
      </c>
      <c r="O372" s="30" t="s">
        <v>55</v>
      </c>
      <c r="P372" s="30">
        <v>57</v>
      </c>
      <c r="Q372" s="30">
        <v>0</v>
      </c>
      <c r="R372" s="30">
        <v>33605</v>
      </c>
      <c r="S372" s="24">
        <f t="shared" si="68"/>
        <v>53817.25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4">
        <v>0</v>
      </c>
      <c r="AB372" s="24">
        <v>0</v>
      </c>
      <c r="AC372" s="24">
        <v>0</v>
      </c>
      <c r="AD372" s="24">
        <v>0</v>
      </c>
      <c r="AE372" s="24">
        <v>53817.25</v>
      </c>
      <c r="AF372" s="24"/>
      <c r="AG372" s="35">
        <v>53817.25</v>
      </c>
      <c r="AH372" s="24">
        <f t="shared" si="79"/>
        <v>0</v>
      </c>
    </row>
    <row r="373" spans="1:36" x14ac:dyDescent="0.2">
      <c r="A373" s="33">
        <f t="shared" si="69"/>
        <v>3000</v>
      </c>
      <c r="B373" s="33">
        <f t="shared" si="70"/>
        <v>3300</v>
      </c>
      <c r="C373" s="34" t="s">
        <v>17</v>
      </c>
      <c r="D373" s="34" t="str">
        <f t="shared" si="71"/>
        <v>2</v>
      </c>
      <c r="E373" s="34">
        <f t="shared" si="72"/>
        <v>5</v>
      </c>
      <c r="F373" s="34" t="str">
        <f t="shared" si="73"/>
        <v>04</v>
      </c>
      <c r="G373" s="34" t="str">
        <f t="shared" si="74"/>
        <v>005</v>
      </c>
      <c r="H373" s="33" t="str">
        <f t="shared" si="75"/>
        <v>E001</v>
      </c>
      <c r="I373" s="34">
        <f t="shared" si="76"/>
        <v>33801</v>
      </c>
      <c r="J373" s="34">
        <f t="shared" si="67"/>
        <v>1</v>
      </c>
      <c r="K373" s="34">
        <f t="shared" si="77"/>
        <v>1</v>
      </c>
      <c r="L373" s="34">
        <f t="shared" si="78"/>
        <v>15</v>
      </c>
      <c r="M373" s="34" t="s">
        <v>22</v>
      </c>
      <c r="N373" s="30">
        <v>8140</v>
      </c>
      <c r="O373" s="30" t="s">
        <v>55</v>
      </c>
      <c r="P373" s="30">
        <v>57</v>
      </c>
      <c r="Q373" s="30">
        <v>0</v>
      </c>
      <c r="R373" s="30">
        <v>33801</v>
      </c>
      <c r="S373" s="24">
        <f t="shared" si="68"/>
        <v>3891866.3599999994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4">
        <v>0</v>
      </c>
      <c r="AB373" s="24">
        <v>0</v>
      </c>
      <c r="AC373" s="24">
        <v>1203485.98</v>
      </c>
      <c r="AD373" s="24">
        <v>1212393.49</v>
      </c>
      <c r="AE373" s="24">
        <v>1475986.89</v>
      </c>
      <c r="AF373" s="24"/>
      <c r="AG373" s="35">
        <v>3891866.36</v>
      </c>
      <c r="AH373" s="24">
        <f t="shared" si="79"/>
        <v>0</v>
      </c>
    </row>
    <row r="374" spans="1:36" x14ac:dyDescent="0.2">
      <c r="A374" s="33">
        <f t="shared" si="69"/>
        <v>3000</v>
      </c>
      <c r="B374" s="33">
        <f t="shared" si="70"/>
        <v>3300</v>
      </c>
      <c r="C374" s="34" t="s">
        <v>17</v>
      </c>
      <c r="D374" s="34" t="str">
        <f t="shared" si="71"/>
        <v>2</v>
      </c>
      <c r="E374" s="34">
        <f t="shared" si="72"/>
        <v>5</v>
      </c>
      <c r="F374" s="34" t="str">
        <f t="shared" si="73"/>
        <v>04</v>
      </c>
      <c r="G374" s="34" t="str">
        <f t="shared" si="74"/>
        <v>005</v>
      </c>
      <c r="H374" s="33" t="str">
        <f t="shared" si="75"/>
        <v>E001</v>
      </c>
      <c r="I374" s="34">
        <f t="shared" si="76"/>
        <v>33903</v>
      </c>
      <c r="J374" s="34">
        <f t="shared" si="67"/>
        <v>1</v>
      </c>
      <c r="K374" s="34">
        <f t="shared" si="77"/>
        <v>1</v>
      </c>
      <c r="L374" s="34">
        <f t="shared" si="78"/>
        <v>15</v>
      </c>
      <c r="M374" s="34" t="s">
        <v>22</v>
      </c>
      <c r="N374" s="30">
        <v>8140</v>
      </c>
      <c r="O374" s="30" t="s">
        <v>55</v>
      </c>
      <c r="P374" s="30">
        <v>57</v>
      </c>
      <c r="Q374" s="30">
        <v>0</v>
      </c>
      <c r="R374" s="30">
        <v>33903</v>
      </c>
      <c r="S374" s="24">
        <f t="shared" si="68"/>
        <v>58320919.549999997</v>
      </c>
      <c r="T374" s="24">
        <v>3682037</v>
      </c>
      <c r="U374" s="24">
        <v>4131481</v>
      </c>
      <c r="V374" s="24">
        <v>4131481</v>
      </c>
      <c r="W374" s="24">
        <v>4131481</v>
      </c>
      <c r="X374" s="24">
        <v>4131481</v>
      </c>
      <c r="Y374" s="24">
        <v>4131481</v>
      </c>
      <c r="Z374" s="24">
        <v>4131481</v>
      </c>
      <c r="AA374" s="24">
        <v>4731481</v>
      </c>
      <c r="AB374" s="24">
        <v>4131481</v>
      </c>
      <c r="AC374" s="24">
        <v>6645816.1200000001</v>
      </c>
      <c r="AD374" s="24">
        <v>7501935.0700000003</v>
      </c>
      <c r="AE374" s="24">
        <v>6839283.3600000003</v>
      </c>
      <c r="AF374" s="24"/>
      <c r="AG374" s="35">
        <v>58320919.549999997</v>
      </c>
      <c r="AH374" s="24">
        <f t="shared" si="79"/>
        <v>0</v>
      </c>
      <c r="AI374" s="24"/>
      <c r="AJ374" s="24"/>
    </row>
    <row r="375" spans="1:36" x14ac:dyDescent="0.2">
      <c r="A375" s="33">
        <f t="shared" si="69"/>
        <v>3000</v>
      </c>
      <c r="B375" s="33">
        <f t="shared" si="70"/>
        <v>3400</v>
      </c>
      <c r="C375" s="34" t="s">
        <v>17</v>
      </c>
      <c r="D375" s="34" t="str">
        <f t="shared" si="71"/>
        <v>2</v>
      </c>
      <c r="E375" s="34">
        <f t="shared" si="72"/>
        <v>5</v>
      </c>
      <c r="F375" s="34" t="str">
        <f t="shared" si="73"/>
        <v>04</v>
      </c>
      <c r="G375" s="34" t="str">
        <f t="shared" si="74"/>
        <v>005</v>
      </c>
      <c r="H375" s="33" t="str">
        <f t="shared" si="75"/>
        <v>E001</v>
      </c>
      <c r="I375" s="34">
        <f t="shared" si="76"/>
        <v>34101</v>
      </c>
      <c r="J375" s="34">
        <f t="shared" si="67"/>
        <v>1</v>
      </c>
      <c r="K375" s="34">
        <f t="shared" si="77"/>
        <v>1</v>
      </c>
      <c r="L375" s="34">
        <f t="shared" si="78"/>
        <v>15</v>
      </c>
      <c r="M375" s="34" t="s">
        <v>22</v>
      </c>
      <c r="N375" s="30">
        <v>8140</v>
      </c>
      <c r="O375" s="30" t="s">
        <v>55</v>
      </c>
      <c r="P375" s="30">
        <v>57</v>
      </c>
      <c r="Q375" s="30">
        <v>0</v>
      </c>
      <c r="R375" s="30">
        <v>34101</v>
      </c>
      <c r="S375" s="24">
        <f t="shared" si="68"/>
        <v>8118.5</v>
      </c>
      <c r="T375" s="24">
        <v>0</v>
      </c>
      <c r="U375" s="24">
        <v>0</v>
      </c>
      <c r="V375" s="24">
        <v>406</v>
      </c>
      <c r="W375" s="24">
        <v>0</v>
      </c>
      <c r="X375" s="24">
        <v>1094</v>
      </c>
      <c r="Y375" s="24">
        <v>0</v>
      </c>
      <c r="Z375" s="24">
        <v>0</v>
      </c>
      <c r="AA375" s="24">
        <v>0</v>
      </c>
      <c r="AB375" s="24">
        <v>0</v>
      </c>
      <c r="AC375" s="24">
        <v>0</v>
      </c>
      <c r="AD375" s="24">
        <v>0</v>
      </c>
      <c r="AE375" s="24">
        <v>6618.5</v>
      </c>
      <c r="AF375" s="24"/>
      <c r="AG375" s="35">
        <v>8118.5</v>
      </c>
      <c r="AH375" s="24">
        <f t="shared" si="79"/>
        <v>0</v>
      </c>
    </row>
    <row r="376" spans="1:36" x14ac:dyDescent="0.2">
      <c r="A376" s="33">
        <f t="shared" si="69"/>
        <v>3000</v>
      </c>
      <c r="B376" s="33">
        <f t="shared" si="70"/>
        <v>3400</v>
      </c>
      <c r="C376" s="34" t="s">
        <v>17</v>
      </c>
      <c r="D376" s="34" t="str">
        <f t="shared" si="71"/>
        <v>2</v>
      </c>
      <c r="E376" s="34">
        <f t="shared" si="72"/>
        <v>5</v>
      </c>
      <c r="F376" s="34" t="str">
        <f t="shared" si="73"/>
        <v>04</v>
      </c>
      <c r="G376" s="34" t="str">
        <f t="shared" si="74"/>
        <v>005</v>
      </c>
      <c r="H376" s="33" t="str">
        <f t="shared" si="75"/>
        <v>E001</v>
      </c>
      <c r="I376" s="34">
        <f t="shared" si="76"/>
        <v>34501</v>
      </c>
      <c r="J376" s="34">
        <f t="shared" si="67"/>
        <v>1</v>
      </c>
      <c r="K376" s="34">
        <f t="shared" si="77"/>
        <v>1</v>
      </c>
      <c r="L376" s="34">
        <f t="shared" si="78"/>
        <v>15</v>
      </c>
      <c r="M376" s="34" t="s">
        <v>22</v>
      </c>
      <c r="N376" s="30">
        <v>8140</v>
      </c>
      <c r="O376" s="30" t="s">
        <v>55</v>
      </c>
      <c r="P376" s="30">
        <v>57</v>
      </c>
      <c r="Q376" s="30">
        <v>0</v>
      </c>
      <c r="R376" s="30">
        <v>34501</v>
      </c>
      <c r="S376" s="24">
        <f t="shared" si="68"/>
        <v>2872622</v>
      </c>
      <c r="T376" s="24">
        <v>0</v>
      </c>
      <c r="U376" s="24">
        <v>0</v>
      </c>
      <c r="V376" s="24">
        <v>0</v>
      </c>
      <c r="W376" s="24">
        <v>2872622</v>
      </c>
      <c r="X376" s="24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/>
      <c r="AG376" s="35">
        <v>2872622</v>
      </c>
      <c r="AH376" s="24">
        <f t="shared" si="79"/>
        <v>0</v>
      </c>
    </row>
    <row r="377" spans="1:36" x14ac:dyDescent="0.2">
      <c r="A377" s="33">
        <f t="shared" si="69"/>
        <v>3000</v>
      </c>
      <c r="B377" s="33">
        <f t="shared" si="70"/>
        <v>3400</v>
      </c>
      <c r="C377" s="34" t="s">
        <v>17</v>
      </c>
      <c r="D377" s="34" t="str">
        <f t="shared" si="71"/>
        <v>2</v>
      </c>
      <c r="E377" s="34">
        <f t="shared" si="72"/>
        <v>5</v>
      </c>
      <c r="F377" s="34" t="str">
        <f t="shared" si="73"/>
        <v>04</v>
      </c>
      <c r="G377" s="34" t="str">
        <f t="shared" si="74"/>
        <v>005</v>
      </c>
      <c r="H377" s="33" t="str">
        <f t="shared" si="75"/>
        <v>E001</v>
      </c>
      <c r="I377" s="34">
        <f t="shared" si="76"/>
        <v>34601</v>
      </c>
      <c r="J377" s="34">
        <f t="shared" si="67"/>
        <v>1</v>
      </c>
      <c r="K377" s="34">
        <f t="shared" si="77"/>
        <v>1</v>
      </c>
      <c r="L377" s="34">
        <f t="shared" si="78"/>
        <v>15</v>
      </c>
      <c r="M377" s="34" t="s">
        <v>22</v>
      </c>
      <c r="N377" s="30">
        <v>8140</v>
      </c>
      <c r="O377" s="30" t="s">
        <v>55</v>
      </c>
      <c r="P377" s="30">
        <v>57</v>
      </c>
      <c r="Q377" s="30">
        <v>0</v>
      </c>
      <c r="R377" s="30">
        <v>34601</v>
      </c>
      <c r="S377" s="24">
        <f t="shared" si="68"/>
        <v>0.33</v>
      </c>
      <c r="T377" s="24">
        <v>0.33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/>
      <c r="AG377" s="35">
        <v>0.33</v>
      </c>
      <c r="AH377" s="24">
        <f t="shared" si="79"/>
        <v>0</v>
      </c>
    </row>
    <row r="378" spans="1:36" x14ac:dyDescent="0.2">
      <c r="A378" s="33">
        <f t="shared" si="69"/>
        <v>3000</v>
      </c>
      <c r="B378" s="33">
        <f t="shared" si="70"/>
        <v>3400</v>
      </c>
      <c r="C378" s="34" t="s">
        <v>17</v>
      </c>
      <c r="D378" s="34" t="str">
        <f t="shared" si="71"/>
        <v>2</v>
      </c>
      <c r="E378" s="34">
        <f t="shared" si="72"/>
        <v>5</v>
      </c>
      <c r="F378" s="34" t="str">
        <f t="shared" si="73"/>
        <v>04</v>
      </c>
      <c r="G378" s="34" t="str">
        <f t="shared" si="74"/>
        <v>005</v>
      </c>
      <c r="H378" s="33" t="str">
        <f t="shared" si="75"/>
        <v>E001</v>
      </c>
      <c r="I378" s="34">
        <f t="shared" si="76"/>
        <v>34701</v>
      </c>
      <c r="J378" s="34">
        <f t="shared" si="67"/>
        <v>1</v>
      </c>
      <c r="K378" s="34">
        <f t="shared" si="77"/>
        <v>1</v>
      </c>
      <c r="L378" s="34">
        <f t="shared" si="78"/>
        <v>15</v>
      </c>
      <c r="M378" s="34" t="s">
        <v>22</v>
      </c>
      <c r="N378" s="30">
        <v>8140</v>
      </c>
      <c r="O378" s="30" t="s">
        <v>55</v>
      </c>
      <c r="P378" s="30">
        <v>57</v>
      </c>
      <c r="Q378" s="30">
        <v>0</v>
      </c>
      <c r="R378" s="30">
        <v>34701</v>
      </c>
      <c r="S378" s="24">
        <f t="shared" si="68"/>
        <v>128844.29</v>
      </c>
      <c r="T378" s="24">
        <v>1199</v>
      </c>
      <c r="U378" s="24">
        <v>1484</v>
      </c>
      <c r="V378" s="24">
        <v>0</v>
      </c>
      <c r="W378" s="24">
        <v>0</v>
      </c>
      <c r="X378" s="24">
        <v>1198</v>
      </c>
      <c r="Y378" s="24">
        <v>876</v>
      </c>
      <c r="Z378" s="24">
        <v>872</v>
      </c>
      <c r="AA378" s="24">
        <v>0</v>
      </c>
      <c r="AB378" s="24">
        <v>0</v>
      </c>
      <c r="AC378" s="24">
        <v>10737</v>
      </c>
      <c r="AD378" s="24">
        <v>91004</v>
      </c>
      <c r="AE378" s="24">
        <v>21474.289999999994</v>
      </c>
      <c r="AF378" s="24"/>
      <c r="AG378" s="35">
        <v>128844.29</v>
      </c>
      <c r="AH378" s="24">
        <f t="shared" si="79"/>
        <v>0</v>
      </c>
    </row>
    <row r="379" spans="1:36" x14ac:dyDescent="0.2">
      <c r="A379" s="33">
        <f t="shared" si="69"/>
        <v>3000</v>
      </c>
      <c r="B379" s="33">
        <f t="shared" si="70"/>
        <v>3500</v>
      </c>
      <c r="C379" s="34" t="s">
        <v>17</v>
      </c>
      <c r="D379" s="34" t="str">
        <f t="shared" si="71"/>
        <v>2</v>
      </c>
      <c r="E379" s="34">
        <f t="shared" si="72"/>
        <v>5</v>
      </c>
      <c r="F379" s="34" t="str">
        <f t="shared" si="73"/>
        <v>04</v>
      </c>
      <c r="G379" s="34" t="str">
        <f t="shared" si="74"/>
        <v>005</v>
      </c>
      <c r="H379" s="33" t="str">
        <f t="shared" si="75"/>
        <v>E001</v>
      </c>
      <c r="I379" s="34">
        <f t="shared" si="76"/>
        <v>35101</v>
      </c>
      <c r="J379" s="34">
        <f t="shared" si="67"/>
        <v>1</v>
      </c>
      <c r="K379" s="34">
        <f t="shared" si="77"/>
        <v>1</v>
      </c>
      <c r="L379" s="34">
        <f t="shared" si="78"/>
        <v>15</v>
      </c>
      <c r="M379" s="34" t="s">
        <v>22</v>
      </c>
      <c r="N379" s="30">
        <v>8140</v>
      </c>
      <c r="O379" s="30" t="s">
        <v>55</v>
      </c>
      <c r="P379" s="30">
        <v>57</v>
      </c>
      <c r="Q379" s="30">
        <v>0</v>
      </c>
      <c r="R379" s="30">
        <v>35101</v>
      </c>
      <c r="S379" s="24">
        <f t="shared" si="68"/>
        <v>437201.42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38073</v>
      </c>
      <c r="AC379" s="24">
        <v>304584</v>
      </c>
      <c r="AD379" s="24">
        <v>38073</v>
      </c>
      <c r="AE379" s="24">
        <v>56471.42</v>
      </c>
      <c r="AF379" s="24"/>
      <c r="AG379" s="35">
        <v>437201.42</v>
      </c>
      <c r="AH379" s="24">
        <f t="shared" si="79"/>
        <v>0</v>
      </c>
    </row>
    <row r="380" spans="1:36" x14ac:dyDescent="0.2">
      <c r="A380" s="33">
        <f t="shared" si="69"/>
        <v>3000</v>
      </c>
      <c r="B380" s="33">
        <f t="shared" si="70"/>
        <v>3500</v>
      </c>
      <c r="C380" s="34" t="s">
        <v>17</v>
      </c>
      <c r="D380" s="34" t="str">
        <f t="shared" si="71"/>
        <v>2</v>
      </c>
      <c r="E380" s="34">
        <f t="shared" si="72"/>
        <v>5</v>
      </c>
      <c r="F380" s="34" t="str">
        <f t="shared" si="73"/>
        <v>04</v>
      </c>
      <c r="G380" s="34" t="str">
        <f t="shared" si="74"/>
        <v>005</v>
      </c>
      <c r="H380" s="33" t="str">
        <f t="shared" si="75"/>
        <v>E001</v>
      </c>
      <c r="I380" s="34">
        <f t="shared" si="76"/>
        <v>35201</v>
      </c>
      <c r="J380" s="34">
        <f t="shared" si="67"/>
        <v>1</v>
      </c>
      <c r="K380" s="34">
        <f t="shared" si="77"/>
        <v>1</v>
      </c>
      <c r="L380" s="34">
        <f t="shared" si="78"/>
        <v>15</v>
      </c>
      <c r="M380" s="34" t="s">
        <v>22</v>
      </c>
      <c r="N380" s="30">
        <v>8140</v>
      </c>
      <c r="O380" s="30" t="s">
        <v>55</v>
      </c>
      <c r="P380" s="30">
        <v>57</v>
      </c>
      <c r="Q380" s="30">
        <v>0</v>
      </c>
      <c r="R380" s="30">
        <v>35201</v>
      </c>
      <c r="S380" s="24">
        <f t="shared" si="68"/>
        <v>227410.29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18950</v>
      </c>
      <c r="AA380" s="24">
        <v>18950</v>
      </c>
      <c r="AB380" s="24">
        <v>18950</v>
      </c>
      <c r="AC380" s="24">
        <v>113700</v>
      </c>
      <c r="AD380" s="24">
        <v>18950</v>
      </c>
      <c r="AE380" s="24">
        <v>37910.290000000008</v>
      </c>
      <c r="AF380" s="24"/>
      <c r="AG380" s="35">
        <v>227410.29</v>
      </c>
      <c r="AH380" s="24">
        <f t="shared" si="79"/>
        <v>0</v>
      </c>
    </row>
    <row r="381" spans="1:36" x14ac:dyDescent="0.2">
      <c r="A381" s="33">
        <f t="shared" si="69"/>
        <v>3000</v>
      </c>
      <c r="B381" s="33">
        <f t="shared" si="70"/>
        <v>3500</v>
      </c>
      <c r="C381" s="34" t="s">
        <v>17</v>
      </c>
      <c r="D381" s="34" t="str">
        <f t="shared" si="71"/>
        <v>2</v>
      </c>
      <c r="E381" s="34">
        <f t="shared" si="72"/>
        <v>5</v>
      </c>
      <c r="F381" s="34" t="str">
        <f t="shared" si="73"/>
        <v>04</v>
      </c>
      <c r="G381" s="34" t="str">
        <f t="shared" si="74"/>
        <v>005</v>
      </c>
      <c r="H381" s="33" t="str">
        <f t="shared" si="75"/>
        <v>E001</v>
      </c>
      <c r="I381" s="34">
        <f t="shared" si="76"/>
        <v>35301</v>
      </c>
      <c r="J381" s="34">
        <f t="shared" si="67"/>
        <v>1</v>
      </c>
      <c r="K381" s="34">
        <f t="shared" si="77"/>
        <v>1</v>
      </c>
      <c r="L381" s="34">
        <f t="shared" si="78"/>
        <v>15</v>
      </c>
      <c r="M381" s="34" t="s">
        <v>22</v>
      </c>
      <c r="N381" s="30">
        <v>8140</v>
      </c>
      <c r="O381" s="30" t="s">
        <v>55</v>
      </c>
      <c r="P381" s="30">
        <v>57</v>
      </c>
      <c r="Q381" s="30">
        <v>0</v>
      </c>
      <c r="R381" s="30">
        <v>35301</v>
      </c>
      <c r="S381" s="24">
        <f t="shared" si="68"/>
        <v>0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0</v>
      </c>
      <c r="AF381" s="24"/>
      <c r="AG381" s="35">
        <v>0</v>
      </c>
      <c r="AH381" s="24">
        <f t="shared" si="79"/>
        <v>0</v>
      </c>
    </row>
    <row r="382" spans="1:36" x14ac:dyDescent="0.2">
      <c r="A382" s="33">
        <f t="shared" si="69"/>
        <v>3000</v>
      </c>
      <c r="B382" s="33">
        <f t="shared" si="70"/>
        <v>3500</v>
      </c>
      <c r="C382" s="34" t="s">
        <v>17</v>
      </c>
      <c r="D382" s="34" t="str">
        <f t="shared" si="71"/>
        <v>2</v>
      </c>
      <c r="E382" s="34">
        <f t="shared" si="72"/>
        <v>5</v>
      </c>
      <c r="F382" s="34" t="str">
        <f t="shared" si="73"/>
        <v>04</v>
      </c>
      <c r="G382" s="34" t="str">
        <f t="shared" si="74"/>
        <v>005</v>
      </c>
      <c r="H382" s="33" t="str">
        <f t="shared" si="75"/>
        <v>E001</v>
      </c>
      <c r="I382" s="34">
        <f t="shared" si="76"/>
        <v>35401</v>
      </c>
      <c r="J382" s="34">
        <f t="shared" si="67"/>
        <v>1</v>
      </c>
      <c r="K382" s="34">
        <f t="shared" si="77"/>
        <v>1</v>
      </c>
      <c r="L382" s="34">
        <f t="shared" si="78"/>
        <v>15</v>
      </c>
      <c r="M382" s="34" t="s">
        <v>22</v>
      </c>
      <c r="N382" s="30">
        <v>8140</v>
      </c>
      <c r="O382" s="30" t="s">
        <v>55</v>
      </c>
      <c r="P382" s="30">
        <v>57</v>
      </c>
      <c r="Q382" s="30">
        <v>0</v>
      </c>
      <c r="R382" s="30">
        <v>35401</v>
      </c>
      <c r="S382" s="24">
        <f t="shared" si="68"/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/>
      <c r="AG382" s="35">
        <v>0</v>
      </c>
      <c r="AH382" s="24">
        <f t="shared" si="79"/>
        <v>0</v>
      </c>
    </row>
    <row r="383" spans="1:36" x14ac:dyDescent="0.2">
      <c r="A383" s="33">
        <f t="shared" si="69"/>
        <v>3000</v>
      </c>
      <c r="B383" s="33">
        <f t="shared" si="70"/>
        <v>3500</v>
      </c>
      <c r="C383" s="34" t="s">
        <v>17</v>
      </c>
      <c r="D383" s="34" t="str">
        <f t="shared" si="71"/>
        <v>2</v>
      </c>
      <c r="E383" s="34">
        <f t="shared" si="72"/>
        <v>5</v>
      </c>
      <c r="F383" s="34" t="str">
        <f t="shared" si="73"/>
        <v>04</v>
      </c>
      <c r="G383" s="34" t="str">
        <f t="shared" si="74"/>
        <v>005</v>
      </c>
      <c r="H383" s="33" t="str">
        <f t="shared" si="75"/>
        <v>E001</v>
      </c>
      <c r="I383" s="34">
        <f t="shared" si="76"/>
        <v>35501</v>
      </c>
      <c r="J383" s="34">
        <f t="shared" si="67"/>
        <v>1</v>
      </c>
      <c r="K383" s="34">
        <f t="shared" si="77"/>
        <v>1</v>
      </c>
      <c r="L383" s="34">
        <f t="shared" si="78"/>
        <v>15</v>
      </c>
      <c r="M383" s="34" t="s">
        <v>22</v>
      </c>
      <c r="N383" s="30">
        <v>8140</v>
      </c>
      <c r="O383" s="30" t="s">
        <v>55</v>
      </c>
      <c r="P383" s="30">
        <v>57</v>
      </c>
      <c r="Q383" s="30">
        <v>0</v>
      </c>
      <c r="R383" s="30">
        <v>35501</v>
      </c>
      <c r="S383" s="24">
        <f t="shared" si="68"/>
        <v>1361891.04</v>
      </c>
      <c r="T383" s="24">
        <v>14428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595570.62</v>
      </c>
      <c r="AA383" s="24">
        <v>118065</v>
      </c>
      <c r="AB383" s="24">
        <v>5384.1</v>
      </c>
      <c r="AC383" s="24">
        <v>0</v>
      </c>
      <c r="AD383" s="24">
        <v>157066.35</v>
      </c>
      <c r="AE383" s="24">
        <v>471376.97</v>
      </c>
      <c r="AF383" s="24"/>
      <c r="AG383" s="35">
        <v>1361891.04</v>
      </c>
      <c r="AH383" s="24">
        <f t="shared" si="79"/>
        <v>0</v>
      </c>
    </row>
    <row r="384" spans="1:36" x14ac:dyDescent="0.2">
      <c r="A384" s="33">
        <f t="shared" si="69"/>
        <v>3000</v>
      </c>
      <c r="B384" s="33">
        <f t="shared" si="70"/>
        <v>3500</v>
      </c>
      <c r="C384" s="34" t="s">
        <v>17</v>
      </c>
      <c r="D384" s="34" t="str">
        <f t="shared" si="71"/>
        <v>2</v>
      </c>
      <c r="E384" s="34">
        <f t="shared" si="72"/>
        <v>5</v>
      </c>
      <c r="F384" s="34" t="str">
        <f t="shared" si="73"/>
        <v>04</v>
      </c>
      <c r="G384" s="34" t="str">
        <f t="shared" si="74"/>
        <v>005</v>
      </c>
      <c r="H384" s="33" t="str">
        <f t="shared" si="75"/>
        <v>E001</v>
      </c>
      <c r="I384" s="34">
        <f t="shared" si="76"/>
        <v>35701</v>
      </c>
      <c r="J384" s="34">
        <f t="shared" si="67"/>
        <v>1</v>
      </c>
      <c r="K384" s="34">
        <f t="shared" si="77"/>
        <v>1</v>
      </c>
      <c r="L384" s="34">
        <f t="shared" si="78"/>
        <v>15</v>
      </c>
      <c r="M384" s="34" t="s">
        <v>22</v>
      </c>
      <c r="N384" s="30">
        <v>8140</v>
      </c>
      <c r="O384" s="30" t="s">
        <v>55</v>
      </c>
      <c r="P384" s="30">
        <v>57</v>
      </c>
      <c r="Q384" s="30">
        <v>0</v>
      </c>
      <c r="R384" s="30">
        <v>35701</v>
      </c>
      <c r="S384" s="24">
        <f t="shared" si="68"/>
        <v>526685.15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44335</v>
      </c>
      <c r="AA384" s="24">
        <v>44335</v>
      </c>
      <c r="AB384" s="24">
        <v>44335</v>
      </c>
      <c r="AC384" s="24">
        <v>44335</v>
      </c>
      <c r="AD384" s="24">
        <v>266010</v>
      </c>
      <c r="AE384" s="24">
        <v>83335.149999999994</v>
      </c>
      <c r="AF384" s="24"/>
      <c r="AG384" s="35">
        <v>526685.15</v>
      </c>
      <c r="AH384" s="24">
        <f t="shared" si="79"/>
        <v>0</v>
      </c>
    </row>
    <row r="385" spans="1:34" s="24" customFormat="1" x14ac:dyDescent="0.2">
      <c r="A385" s="33">
        <f t="shared" si="69"/>
        <v>3000</v>
      </c>
      <c r="B385" s="33">
        <f t="shared" si="70"/>
        <v>3500</v>
      </c>
      <c r="C385" s="34" t="s">
        <v>17</v>
      </c>
      <c r="D385" s="34" t="str">
        <f t="shared" si="71"/>
        <v>2</v>
      </c>
      <c r="E385" s="34">
        <f t="shared" si="72"/>
        <v>5</v>
      </c>
      <c r="F385" s="34" t="str">
        <f t="shared" si="73"/>
        <v>04</v>
      </c>
      <c r="G385" s="34" t="str">
        <f t="shared" si="74"/>
        <v>005</v>
      </c>
      <c r="H385" s="33" t="str">
        <f t="shared" si="75"/>
        <v>E001</v>
      </c>
      <c r="I385" s="34">
        <f t="shared" si="76"/>
        <v>35801</v>
      </c>
      <c r="J385" s="34">
        <f t="shared" si="67"/>
        <v>1</v>
      </c>
      <c r="K385" s="34">
        <f t="shared" si="77"/>
        <v>1</v>
      </c>
      <c r="L385" s="34">
        <f t="shared" si="78"/>
        <v>15</v>
      </c>
      <c r="M385" s="34" t="s">
        <v>22</v>
      </c>
      <c r="N385" s="30">
        <v>8140</v>
      </c>
      <c r="O385" s="30" t="s">
        <v>55</v>
      </c>
      <c r="P385" s="30">
        <v>57</v>
      </c>
      <c r="Q385" s="30">
        <v>0</v>
      </c>
      <c r="R385" s="30">
        <v>35801</v>
      </c>
      <c r="S385" s="24">
        <f t="shared" si="68"/>
        <v>582767.96</v>
      </c>
      <c r="T385" s="24">
        <v>0</v>
      </c>
      <c r="U385" s="24">
        <v>31243</v>
      </c>
      <c r="V385" s="24">
        <v>0</v>
      </c>
      <c r="W385" s="24">
        <v>51719</v>
      </c>
      <c r="X385" s="24">
        <v>51719</v>
      </c>
      <c r="Y385" s="24">
        <v>0</v>
      </c>
      <c r="Z385" s="24">
        <f>51719+940</f>
        <v>52659</v>
      </c>
      <c r="AA385" s="24">
        <v>0</v>
      </c>
      <c r="AB385" s="24">
        <v>0</v>
      </c>
      <c r="AC385" s="24">
        <v>102939.3</v>
      </c>
      <c r="AD385" s="24">
        <v>225426</v>
      </c>
      <c r="AE385" s="24">
        <v>67062.66</v>
      </c>
      <c r="AG385" s="35">
        <v>582767.96</v>
      </c>
      <c r="AH385" s="24">
        <f t="shared" si="79"/>
        <v>0</v>
      </c>
    </row>
    <row r="386" spans="1:34" s="24" customFormat="1" x14ac:dyDescent="0.2">
      <c r="A386" s="33">
        <f t="shared" si="69"/>
        <v>3000</v>
      </c>
      <c r="B386" s="33">
        <f t="shared" si="70"/>
        <v>3500</v>
      </c>
      <c r="C386" s="34" t="s">
        <v>17</v>
      </c>
      <c r="D386" s="34" t="str">
        <f t="shared" si="71"/>
        <v>2</v>
      </c>
      <c r="E386" s="34">
        <f t="shared" si="72"/>
        <v>5</v>
      </c>
      <c r="F386" s="34" t="str">
        <f t="shared" si="73"/>
        <v>04</v>
      </c>
      <c r="G386" s="34" t="str">
        <f t="shared" si="74"/>
        <v>005</v>
      </c>
      <c r="H386" s="33" t="str">
        <f t="shared" si="75"/>
        <v>E001</v>
      </c>
      <c r="I386" s="34">
        <f t="shared" si="76"/>
        <v>35901</v>
      </c>
      <c r="J386" s="34">
        <f t="shared" si="67"/>
        <v>1</v>
      </c>
      <c r="K386" s="34">
        <f t="shared" si="77"/>
        <v>1</v>
      </c>
      <c r="L386" s="34">
        <f t="shared" si="78"/>
        <v>15</v>
      </c>
      <c r="M386" s="34" t="s">
        <v>22</v>
      </c>
      <c r="N386" s="30">
        <v>8140</v>
      </c>
      <c r="O386" s="30" t="s">
        <v>55</v>
      </c>
      <c r="P386" s="30">
        <v>57</v>
      </c>
      <c r="Q386" s="30">
        <v>0</v>
      </c>
      <c r="R386" s="30">
        <v>35901</v>
      </c>
      <c r="S386" s="24">
        <f t="shared" si="68"/>
        <v>1121045.47</v>
      </c>
      <c r="T386" s="24">
        <v>0</v>
      </c>
      <c r="U386" s="24">
        <v>134455.70000000001</v>
      </c>
      <c r="V386" s="24">
        <v>40909.68</v>
      </c>
      <c r="W386" s="24">
        <v>0</v>
      </c>
      <c r="X386" s="24">
        <v>26524</v>
      </c>
      <c r="Y386" s="24">
        <v>169357.15</v>
      </c>
      <c r="Z386" s="24">
        <v>91319.14</v>
      </c>
      <c r="AA386" s="24">
        <v>58410.11</v>
      </c>
      <c r="AB386" s="24">
        <v>0</v>
      </c>
      <c r="AC386" s="24">
        <v>93420</v>
      </c>
      <c r="AD386" s="24">
        <v>131584.35999999999</v>
      </c>
      <c r="AE386" s="24">
        <v>375065.33</v>
      </c>
      <c r="AG386" s="35">
        <v>1121045.47</v>
      </c>
      <c r="AH386" s="24">
        <f t="shared" si="79"/>
        <v>0</v>
      </c>
    </row>
    <row r="387" spans="1:34" s="24" customFormat="1" x14ac:dyDescent="0.2">
      <c r="A387" s="33">
        <f t="shared" si="69"/>
        <v>3000</v>
      </c>
      <c r="B387" s="33">
        <f t="shared" si="70"/>
        <v>3700</v>
      </c>
      <c r="C387" s="34" t="s">
        <v>17</v>
      </c>
      <c r="D387" s="34" t="str">
        <f t="shared" si="71"/>
        <v>2</v>
      </c>
      <c r="E387" s="34">
        <f t="shared" si="72"/>
        <v>5</v>
      </c>
      <c r="F387" s="34" t="str">
        <f t="shared" si="73"/>
        <v>04</v>
      </c>
      <c r="G387" s="34" t="str">
        <f t="shared" si="74"/>
        <v>005</v>
      </c>
      <c r="H387" s="33" t="str">
        <f t="shared" si="75"/>
        <v>E001</v>
      </c>
      <c r="I387" s="34">
        <f t="shared" si="76"/>
        <v>37101</v>
      </c>
      <c r="J387" s="34">
        <f t="shared" ref="J387:J450" si="80">IF($A387&lt;=4000,1,IF($A387=5000,2,IF($A387=6000,3,"")))</f>
        <v>1</v>
      </c>
      <c r="K387" s="34">
        <f t="shared" si="77"/>
        <v>1</v>
      </c>
      <c r="L387" s="34">
        <f t="shared" si="78"/>
        <v>15</v>
      </c>
      <c r="M387" s="34" t="s">
        <v>22</v>
      </c>
      <c r="N387" s="30">
        <v>8140</v>
      </c>
      <c r="O387" s="30" t="s">
        <v>55</v>
      </c>
      <c r="P387" s="30">
        <v>57</v>
      </c>
      <c r="Q387" s="30">
        <v>0</v>
      </c>
      <c r="R387" s="30">
        <v>37101</v>
      </c>
      <c r="S387" s="24">
        <f t="shared" ref="S387:S450" si="81">SUM(T387:AE387)</f>
        <v>626275.93999999994</v>
      </c>
      <c r="T387" s="24">
        <v>0</v>
      </c>
      <c r="U387" s="24">
        <v>42704.81</v>
      </c>
      <c r="V387" s="24">
        <v>50164.81</v>
      </c>
      <c r="W387" s="24">
        <v>19154.59</v>
      </c>
      <c r="X387" s="24">
        <v>11824.81</v>
      </c>
      <c r="Y387" s="24">
        <v>10768.81</v>
      </c>
      <c r="Z387" s="24">
        <v>50697.81</v>
      </c>
      <c r="AA387" s="24">
        <v>0</v>
      </c>
      <c r="AB387" s="24">
        <v>0</v>
      </c>
      <c r="AC387" s="24">
        <v>3554.81</v>
      </c>
      <c r="AD387" s="24">
        <v>99535.74</v>
      </c>
      <c r="AE387" s="24">
        <v>337869.75</v>
      </c>
      <c r="AG387" s="35">
        <v>626275.93999999994</v>
      </c>
      <c r="AH387" s="24">
        <f t="shared" si="79"/>
        <v>0</v>
      </c>
    </row>
    <row r="388" spans="1:34" s="24" customFormat="1" x14ac:dyDescent="0.2">
      <c r="A388" s="33">
        <f t="shared" ref="A388:A451" si="82">LEFT(B388,1)*1000</f>
        <v>3000</v>
      </c>
      <c r="B388" s="33">
        <f t="shared" ref="B388:B451" si="83">LEFT(R388,2)*100</f>
        <v>3700</v>
      </c>
      <c r="C388" s="34" t="s">
        <v>17</v>
      </c>
      <c r="D388" s="34" t="str">
        <f t="shared" ref="D388:D451" si="84">IF($H388="O001",1,"2")</f>
        <v>2</v>
      </c>
      <c r="E388" s="34">
        <f t="shared" ref="E388:E451" si="85">IF($H388="O001",3,5)</f>
        <v>5</v>
      </c>
      <c r="F388" s="34" t="str">
        <f t="shared" ref="F388:F451" si="86">IF($H388="E001","04",IF($H388="M001","04",IF($H388="O001","04","")))</f>
        <v>04</v>
      </c>
      <c r="G388" s="34" t="str">
        <f t="shared" ref="G388:G451" si="87">IF($H388="E001","005",IF($H388="M001","002",IF($H388="O001","001","")))</f>
        <v>005</v>
      </c>
      <c r="H388" s="33" t="str">
        <f t="shared" ref="H388:H451" si="88">LEFT($O388,2)&amp;"01"</f>
        <v>E001</v>
      </c>
      <c r="I388" s="34">
        <f t="shared" ref="I388:I451" si="89">R388</f>
        <v>37104</v>
      </c>
      <c r="J388" s="34">
        <f t="shared" si="80"/>
        <v>1</v>
      </c>
      <c r="K388" s="34">
        <f t="shared" ref="K388:K451" si="90">IF($Q388=1,4,IF($Q388=4,4,1))</f>
        <v>1</v>
      </c>
      <c r="L388" s="34">
        <f t="shared" ref="L388:L451" si="91">IF(N388=40010,27,IF(N388=40020,24,IF(N388=40030,30,IF(N388=40040,21,IF(N388=40050,30,IF(N388=40060,4,15))))))</f>
        <v>15</v>
      </c>
      <c r="M388" s="34" t="s">
        <v>22</v>
      </c>
      <c r="N388" s="30">
        <v>8140</v>
      </c>
      <c r="O388" s="30" t="s">
        <v>55</v>
      </c>
      <c r="P388" s="30">
        <v>57</v>
      </c>
      <c r="Q388" s="30">
        <v>0</v>
      </c>
      <c r="R388" s="30">
        <v>37104</v>
      </c>
      <c r="S388" s="24">
        <f t="shared" si="81"/>
        <v>2764654.13</v>
      </c>
      <c r="T388" s="24">
        <v>0</v>
      </c>
      <c r="U388" s="24">
        <v>223579.17</v>
      </c>
      <c r="V388" s="24">
        <v>215091.17</v>
      </c>
      <c r="W388" s="24">
        <v>217241.14</v>
      </c>
      <c r="X388" s="24">
        <v>172874.17</v>
      </c>
      <c r="Y388" s="24">
        <v>218091.45</v>
      </c>
      <c r="Z388" s="24">
        <v>443726.27</v>
      </c>
      <c r="AA388" s="24">
        <v>156831.56</v>
      </c>
      <c r="AB388" s="24">
        <v>127095.06</v>
      </c>
      <c r="AC388" s="24">
        <v>215153.59</v>
      </c>
      <c r="AD388" s="24">
        <v>248544.27</v>
      </c>
      <c r="AE388" s="24">
        <v>526426.28</v>
      </c>
      <c r="AG388" s="35">
        <v>2764654.11</v>
      </c>
      <c r="AH388" s="24">
        <f t="shared" ref="AH388:AH451" si="92">S388-AG388</f>
        <v>2.0000000018626451E-2</v>
      </c>
    </row>
    <row r="389" spans="1:34" s="24" customFormat="1" x14ac:dyDescent="0.2">
      <c r="A389" s="33">
        <f t="shared" si="82"/>
        <v>3000</v>
      </c>
      <c r="B389" s="33">
        <f t="shared" si="83"/>
        <v>3700</v>
      </c>
      <c r="C389" s="34" t="s">
        <v>17</v>
      </c>
      <c r="D389" s="34" t="str">
        <f t="shared" si="84"/>
        <v>2</v>
      </c>
      <c r="E389" s="34">
        <f t="shared" si="85"/>
        <v>5</v>
      </c>
      <c r="F389" s="34" t="str">
        <f t="shared" si="86"/>
        <v>04</v>
      </c>
      <c r="G389" s="34" t="str">
        <f t="shared" si="87"/>
        <v>005</v>
      </c>
      <c r="H389" s="33" t="str">
        <f t="shared" si="88"/>
        <v>E001</v>
      </c>
      <c r="I389" s="34">
        <f t="shared" si="89"/>
        <v>37106</v>
      </c>
      <c r="J389" s="34">
        <f t="shared" si="80"/>
        <v>1</v>
      </c>
      <c r="K389" s="34">
        <f t="shared" si="90"/>
        <v>1</v>
      </c>
      <c r="L389" s="34">
        <f t="shared" si="91"/>
        <v>15</v>
      </c>
      <c r="M389" s="34" t="s">
        <v>22</v>
      </c>
      <c r="N389" s="30">
        <v>8140</v>
      </c>
      <c r="O389" s="30" t="s">
        <v>55</v>
      </c>
      <c r="P389" s="30">
        <v>57</v>
      </c>
      <c r="Q389" s="30">
        <v>0</v>
      </c>
      <c r="R389" s="30">
        <v>37106</v>
      </c>
      <c r="S389" s="24">
        <f t="shared" si="81"/>
        <v>0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0</v>
      </c>
      <c r="AG389" s="35">
        <v>0</v>
      </c>
      <c r="AH389" s="24">
        <f t="shared" si="92"/>
        <v>0</v>
      </c>
    </row>
    <row r="390" spans="1:34" s="24" customFormat="1" x14ac:dyDescent="0.2">
      <c r="A390" s="33">
        <f t="shared" si="82"/>
        <v>3000</v>
      </c>
      <c r="B390" s="33">
        <f t="shared" si="83"/>
        <v>3700</v>
      </c>
      <c r="C390" s="34" t="s">
        <v>17</v>
      </c>
      <c r="D390" s="34" t="str">
        <f t="shared" si="84"/>
        <v>2</v>
      </c>
      <c r="E390" s="34">
        <f t="shared" si="85"/>
        <v>5</v>
      </c>
      <c r="F390" s="34" t="str">
        <f t="shared" si="86"/>
        <v>04</v>
      </c>
      <c r="G390" s="34" t="str">
        <f t="shared" si="87"/>
        <v>005</v>
      </c>
      <c r="H390" s="33" t="str">
        <f t="shared" si="88"/>
        <v>E001</v>
      </c>
      <c r="I390" s="34">
        <f t="shared" si="89"/>
        <v>37204</v>
      </c>
      <c r="J390" s="34">
        <f t="shared" si="80"/>
        <v>1</v>
      </c>
      <c r="K390" s="34">
        <f t="shared" si="90"/>
        <v>1</v>
      </c>
      <c r="L390" s="34">
        <f t="shared" si="91"/>
        <v>15</v>
      </c>
      <c r="M390" s="34" t="s">
        <v>22</v>
      </c>
      <c r="N390" s="30">
        <v>8140</v>
      </c>
      <c r="O390" s="30" t="s">
        <v>55</v>
      </c>
      <c r="P390" s="30">
        <v>57</v>
      </c>
      <c r="Q390" s="30">
        <v>0</v>
      </c>
      <c r="R390" s="30">
        <v>37204</v>
      </c>
      <c r="S390" s="24">
        <f t="shared" si="81"/>
        <v>103391.54</v>
      </c>
      <c r="T390" s="24">
        <v>70000</v>
      </c>
      <c r="U390" s="24">
        <v>0</v>
      </c>
      <c r="V390" s="24">
        <v>10000</v>
      </c>
      <c r="W390" s="24">
        <v>0</v>
      </c>
      <c r="X390" s="24">
        <v>0</v>
      </c>
      <c r="Y390" s="24">
        <v>0</v>
      </c>
      <c r="Z390" s="24">
        <v>10000</v>
      </c>
      <c r="AA390" s="24">
        <v>0</v>
      </c>
      <c r="AB390" s="24">
        <v>0</v>
      </c>
      <c r="AC390" s="24">
        <v>0</v>
      </c>
      <c r="AD390" s="24">
        <v>10000</v>
      </c>
      <c r="AE390" s="24">
        <v>3391.54</v>
      </c>
      <c r="AG390" s="35">
        <v>103391.54</v>
      </c>
      <c r="AH390" s="24">
        <f t="shared" si="92"/>
        <v>0</v>
      </c>
    </row>
    <row r="391" spans="1:34" s="24" customFormat="1" x14ac:dyDescent="0.2">
      <c r="A391" s="33">
        <f t="shared" si="82"/>
        <v>3000</v>
      </c>
      <c r="B391" s="33">
        <f t="shared" si="83"/>
        <v>3700</v>
      </c>
      <c r="C391" s="34" t="s">
        <v>17</v>
      </c>
      <c r="D391" s="34" t="str">
        <f t="shared" si="84"/>
        <v>2</v>
      </c>
      <c r="E391" s="34">
        <f t="shared" si="85"/>
        <v>5</v>
      </c>
      <c r="F391" s="34" t="str">
        <f t="shared" si="86"/>
        <v>04</v>
      </c>
      <c r="G391" s="34" t="str">
        <f t="shared" si="87"/>
        <v>005</v>
      </c>
      <c r="H391" s="33" t="str">
        <f t="shared" si="88"/>
        <v>E001</v>
      </c>
      <c r="I391" s="34">
        <f t="shared" si="89"/>
        <v>37206</v>
      </c>
      <c r="J391" s="34">
        <f t="shared" si="80"/>
        <v>1</v>
      </c>
      <c r="K391" s="34">
        <f t="shared" si="90"/>
        <v>1</v>
      </c>
      <c r="L391" s="34">
        <f t="shared" si="91"/>
        <v>15</v>
      </c>
      <c r="M391" s="34" t="s">
        <v>22</v>
      </c>
      <c r="N391" s="30">
        <v>8140</v>
      </c>
      <c r="O391" s="30" t="s">
        <v>55</v>
      </c>
      <c r="P391" s="30">
        <v>57</v>
      </c>
      <c r="Q391" s="30">
        <v>0</v>
      </c>
      <c r="R391" s="30">
        <v>37206</v>
      </c>
      <c r="S391" s="24">
        <f t="shared" si="81"/>
        <v>0.49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0.49</v>
      </c>
      <c r="AG391" s="35">
        <v>0.49</v>
      </c>
      <c r="AH391" s="24">
        <f t="shared" si="92"/>
        <v>0</v>
      </c>
    </row>
    <row r="392" spans="1:34" s="24" customFormat="1" x14ac:dyDescent="0.2">
      <c r="A392" s="33">
        <f t="shared" si="82"/>
        <v>3000</v>
      </c>
      <c r="B392" s="33">
        <f t="shared" si="83"/>
        <v>3700</v>
      </c>
      <c r="C392" s="34" t="s">
        <v>17</v>
      </c>
      <c r="D392" s="34" t="str">
        <f t="shared" si="84"/>
        <v>2</v>
      </c>
      <c r="E392" s="34">
        <f t="shared" si="85"/>
        <v>5</v>
      </c>
      <c r="F392" s="34" t="str">
        <f t="shared" si="86"/>
        <v>04</v>
      </c>
      <c r="G392" s="34" t="str">
        <f t="shared" si="87"/>
        <v>005</v>
      </c>
      <c r="H392" s="33" t="str">
        <f t="shared" si="88"/>
        <v>E001</v>
      </c>
      <c r="I392" s="34">
        <f t="shared" si="89"/>
        <v>37501</v>
      </c>
      <c r="J392" s="34">
        <f t="shared" si="80"/>
        <v>1</v>
      </c>
      <c r="K392" s="34">
        <f t="shared" si="90"/>
        <v>1</v>
      </c>
      <c r="L392" s="34">
        <f t="shared" si="91"/>
        <v>15</v>
      </c>
      <c r="M392" s="34" t="s">
        <v>22</v>
      </c>
      <c r="N392" s="30">
        <v>8140</v>
      </c>
      <c r="O392" s="30" t="s">
        <v>55</v>
      </c>
      <c r="P392" s="30">
        <v>57</v>
      </c>
      <c r="Q392" s="30">
        <v>0</v>
      </c>
      <c r="R392" s="30">
        <v>37501</v>
      </c>
      <c r="S392" s="24">
        <f t="shared" si="81"/>
        <v>0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G392" s="35">
        <v>0</v>
      </c>
      <c r="AH392" s="24">
        <f t="shared" si="92"/>
        <v>0</v>
      </c>
    </row>
    <row r="393" spans="1:34" s="24" customFormat="1" x14ac:dyDescent="0.2">
      <c r="A393" s="33">
        <f t="shared" si="82"/>
        <v>3000</v>
      </c>
      <c r="B393" s="33">
        <f t="shared" si="83"/>
        <v>3700</v>
      </c>
      <c r="C393" s="34" t="s">
        <v>17</v>
      </c>
      <c r="D393" s="34" t="str">
        <f t="shared" si="84"/>
        <v>2</v>
      </c>
      <c r="E393" s="34">
        <f t="shared" si="85"/>
        <v>5</v>
      </c>
      <c r="F393" s="34" t="str">
        <f t="shared" si="86"/>
        <v>04</v>
      </c>
      <c r="G393" s="34" t="str">
        <f t="shared" si="87"/>
        <v>005</v>
      </c>
      <c r="H393" s="33" t="str">
        <f t="shared" si="88"/>
        <v>E001</v>
      </c>
      <c r="I393" s="34">
        <f t="shared" si="89"/>
        <v>37504</v>
      </c>
      <c r="J393" s="34">
        <f t="shared" si="80"/>
        <v>1</v>
      </c>
      <c r="K393" s="34">
        <f t="shared" si="90"/>
        <v>1</v>
      </c>
      <c r="L393" s="34">
        <f t="shared" si="91"/>
        <v>15</v>
      </c>
      <c r="M393" s="34" t="s">
        <v>22</v>
      </c>
      <c r="N393" s="30">
        <v>8140</v>
      </c>
      <c r="O393" s="30" t="s">
        <v>55</v>
      </c>
      <c r="P393" s="30">
        <v>57</v>
      </c>
      <c r="Q393" s="30">
        <v>0</v>
      </c>
      <c r="R393" s="30">
        <v>37504</v>
      </c>
      <c r="S393" s="24">
        <f t="shared" si="81"/>
        <v>672422.47</v>
      </c>
      <c r="T393" s="24">
        <v>56454.69</v>
      </c>
      <c r="U393" s="24">
        <v>0</v>
      </c>
      <c r="V393" s="24">
        <v>53551.79</v>
      </c>
      <c r="W393" s="24">
        <v>8993.2199999999993</v>
      </c>
      <c r="X393" s="24">
        <v>13286.69</v>
      </c>
      <c r="Y393" s="24">
        <v>11436.86</v>
      </c>
      <c r="Z393" s="24">
        <v>46142.22</v>
      </c>
      <c r="AA393" s="24">
        <v>18365.09</v>
      </c>
      <c r="AB393" s="24">
        <v>41286.71</v>
      </c>
      <c r="AC393" s="24">
        <v>72579.929999999993</v>
      </c>
      <c r="AD393" s="24">
        <v>176474.61</v>
      </c>
      <c r="AE393" s="24">
        <v>173850.66</v>
      </c>
      <c r="AG393" s="35">
        <v>672422.47</v>
      </c>
      <c r="AH393" s="24">
        <f t="shared" si="92"/>
        <v>0</v>
      </c>
    </row>
    <row r="394" spans="1:34" s="24" customFormat="1" x14ac:dyDescent="0.2">
      <c r="A394" s="33">
        <f t="shared" si="82"/>
        <v>3000</v>
      </c>
      <c r="B394" s="33">
        <f t="shared" si="83"/>
        <v>3700</v>
      </c>
      <c r="C394" s="34" t="s">
        <v>17</v>
      </c>
      <c r="D394" s="34" t="str">
        <f t="shared" si="84"/>
        <v>2</v>
      </c>
      <c r="E394" s="34">
        <f t="shared" si="85"/>
        <v>5</v>
      </c>
      <c r="F394" s="34" t="str">
        <f t="shared" si="86"/>
        <v>04</v>
      </c>
      <c r="G394" s="34" t="str">
        <f t="shared" si="87"/>
        <v>005</v>
      </c>
      <c r="H394" s="33" t="str">
        <f t="shared" si="88"/>
        <v>E001</v>
      </c>
      <c r="I394" s="34">
        <f t="shared" si="89"/>
        <v>37602</v>
      </c>
      <c r="J394" s="34">
        <f t="shared" si="80"/>
        <v>1</v>
      </c>
      <c r="K394" s="34">
        <f t="shared" si="90"/>
        <v>1</v>
      </c>
      <c r="L394" s="34">
        <f t="shared" si="91"/>
        <v>15</v>
      </c>
      <c r="M394" s="34" t="s">
        <v>22</v>
      </c>
      <c r="N394" s="30">
        <v>8140</v>
      </c>
      <c r="O394" s="30" t="s">
        <v>55</v>
      </c>
      <c r="P394" s="30">
        <v>57</v>
      </c>
      <c r="Q394" s="30">
        <v>0</v>
      </c>
      <c r="R394" s="30">
        <v>37602</v>
      </c>
      <c r="S394" s="24">
        <f t="shared" si="81"/>
        <v>102256.73</v>
      </c>
      <c r="T394" s="24">
        <v>40623</v>
      </c>
      <c r="U394" s="24">
        <v>2620.3200000000002</v>
      </c>
      <c r="V394" s="24">
        <v>5318.5</v>
      </c>
      <c r="W394" s="24">
        <v>8521</v>
      </c>
      <c r="X394" s="24">
        <v>0</v>
      </c>
      <c r="Y394" s="24">
        <v>0</v>
      </c>
      <c r="Z394" s="24">
        <v>8521</v>
      </c>
      <c r="AA394" s="24">
        <v>0</v>
      </c>
      <c r="AB394" s="24">
        <v>8521</v>
      </c>
      <c r="AC394" s="24">
        <v>2564.1799999999998</v>
      </c>
      <c r="AD394" s="24">
        <v>8521</v>
      </c>
      <c r="AE394" s="24">
        <v>17046.729999999996</v>
      </c>
      <c r="AG394" s="35">
        <v>102256.73</v>
      </c>
      <c r="AH394" s="24">
        <f t="shared" si="92"/>
        <v>0</v>
      </c>
    </row>
    <row r="395" spans="1:34" s="24" customFormat="1" x14ac:dyDescent="0.2">
      <c r="A395" s="33">
        <f t="shared" si="82"/>
        <v>3000</v>
      </c>
      <c r="B395" s="33">
        <f t="shared" si="83"/>
        <v>3800</v>
      </c>
      <c r="C395" s="34" t="s">
        <v>17</v>
      </c>
      <c r="D395" s="34" t="str">
        <f t="shared" si="84"/>
        <v>2</v>
      </c>
      <c r="E395" s="34">
        <f t="shared" si="85"/>
        <v>5</v>
      </c>
      <c r="F395" s="34" t="str">
        <f t="shared" si="86"/>
        <v>04</v>
      </c>
      <c r="G395" s="34" t="str">
        <f t="shared" si="87"/>
        <v>005</v>
      </c>
      <c r="H395" s="33" t="str">
        <f t="shared" si="88"/>
        <v>E001</v>
      </c>
      <c r="I395" s="34">
        <f t="shared" si="89"/>
        <v>38201</v>
      </c>
      <c r="J395" s="34">
        <f t="shared" si="80"/>
        <v>1</v>
      </c>
      <c r="K395" s="34">
        <f t="shared" si="90"/>
        <v>1</v>
      </c>
      <c r="L395" s="34">
        <f t="shared" si="91"/>
        <v>15</v>
      </c>
      <c r="M395" s="34" t="s">
        <v>22</v>
      </c>
      <c r="N395" s="30">
        <v>8140</v>
      </c>
      <c r="O395" s="30" t="s">
        <v>55</v>
      </c>
      <c r="P395" s="30">
        <v>57</v>
      </c>
      <c r="Q395" s="30">
        <v>0</v>
      </c>
      <c r="R395" s="30">
        <v>38201</v>
      </c>
      <c r="S395" s="24">
        <f t="shared" si="81"/>
        <v>143649.32</v>
      </c>
      <c r="T395" s="24">
        <v>8919</v>
      </c>
      <c r="U395" s="24">
        <v>3225</v>
      </c>
      <c r="V395" s="24">
        <v>6979</v>
      </c>
      <c r="W395" s="24">
        <v>24305</v>
      </c>
      <c r="X395" s="24">
        <v>19084</v>
      </c>
      <c r="Y395" s="24">
        <v>0</v>
      </c>
      <c r="Z395" s="24">
        <v>7531</v>
      </c>
      <c r="AA395" s="24">
        <v>3163</v>
      </c>
      <c r="AB395" s="24">
        <v>0</v>
      </c>
      <c r="AC395" s="24">
        <v>14720</v>
      </c>
      <c r="AD395" s="24">
        <v>11169.32</v>
      </c>
      <c r="AE395" s="24">
        <v>44554</v>
      </c>
      <c r="AG395" s="35">
        <v>143649.32</v>
      </c>
      <c r="AH395" s="24">
        <f t="shared" si="92"/>
        <v>0</v>
      </c>
    </row>
    <row r="396" spans="1:34" s="24" customFormat="1" x14ac:dyDescent="0.2">
      <c r="A396" s="33">
        <f t="shared" si="82"/>
        <v>3000</v>
      </c>
      <c r="B396" s="33">
        <f t="shared" si="83"/>
        <v>3800</v>
      </c>
      <c r="C396" s="34" t="s">
        <v>17</v>
      </c>
      <c r="D396" s="34" t="str">
        <f t="shared" si="84"/>
        <v>2</v>
      </c>
      <c r="E396" s="34">
        <f t="shared" si="85"/>
        <v>5</v>
      </c>
      <c r="F396" s="34" t="str">
        <f t="shared" si="86"/>
        <v>04</v>
      </c>
      <c r="G396" s="34" t="str">
        <f t="shared" si="87"/>
        <v>005</v>
      </c>
      <c r="H396" s="33" t="str">
        <f t="shared" si="88"/>
        <v>E001</v>
      </c>
      <c r="I396" s="34">
        <f t="shared" si="89"/>
        <v>38301</v>
      </c>
      <c r="J396" s="34">
        <f t="shared" si="80"/>
        <v>1</v>
      </c>
      <c r="K396" s="34">
        <f t="shared" si="90"/>
        <v>1</v>
      </c>
      <c r="L396" s="34">
        <f t="shared" si="91"/>
        <v>15</v>
      </c>
      <c r="M396" s="34" t="s">
        <v>22</v>
      </c>
      <c r="N396" s="30">
        <v>8140</v>
      </c>
      <c r="O396" s="30" t="s">
        <v>55</v>
      </c>
      <c r="P396" s="30">
        <v>57</v>
      </c>
      <c r="Q396" s="30">
        <v>0</v>
      </c>
      <c r="R396" s="30">
        <v>38301</v>
      </c>
      <c r="S396" s="24">
        <f t="shared" si="81"/>
        <v>181413.82</v>
      </c>
      <c r="T396" s="24">
        <v>0</v>
      </c>
      <c r="U396" s="24">
        <v>0</v>
      </c>
      <c r="V396" s="24">
        <v>0</v>
      </c>
      <c r="W396" s="24">
        <v>1796</v>
      </c>
      <c r="X396" s="24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34620.82</v>
      </c>
      <c r="AD396" s="24">
        <v>44113</v>
      </c>
      <c r="AE396" s="24">
        <v>100884</v>
      </c>
      <c r="AG396" s="35">
        <v>181413.82</v>
      </c>
      <c r="AH396" s="24">
        <f t="shared" si="92"/>
        <v>0</v>
      </c>
    </row>
    <row r="397" spans="1:34" s="24" customFormat="1" x14ac:dyDescent="0.2">
      <c r="A397" s="33">
        <f t="shared" si="82"/>
        <v>3000</v>
      </c>
      <c r="B397" s="33">
        <f t="shared" si="83"/>
        <v>3800</v>
      </c>
      <c r="C397" s="34" t="s">
        <v>17</v>
      </c>
      <c r="D397" s="34" t="str">
        <f t="shared" si="84"/>
        <v>2</v>
      </c>
      <c r="E397" s="34">
        <f t="shared" si="85"/>
        <v>5</v>
      </c>
      <c r="F397" s="34" t="str">
        <f t="shared" si="86"/>
        <v>04</v>
      </c>
      <c r="G397" s="34" t="str">
        <f t="shared" si="87"/>
        <v>005</v>
      </c>
      <c r="H397" s="33" t="str">
        <f t="shared" si="88"/>
        <v>E001</v>
      </c>
      <c r="I397" s="34">
        <f t="shared" si="89"/>
        <v>38401</v>
      </c>
      <c r="J397" s="34">
        <f t="shared" si="80"/>
        <v>1</v>
      </c>
      <c r="K397" s="34">
        <f t="shared" si="90"/>
        <v>1</v>
      </c>
      <c r="L397" s="34">
        <f t="shared" si="91"/>
        <v>15</v>
      </c>
      <c r="M397" s="34" t="s">
        <v>22</v>
      </c>
      <c r="N397" s="30">
        <v>8140</v>
      </c>
      <c r="O397" s="30" t="s">
        <v>55</v>
      </c>
      <c r="P397" s="30">
        <v>57</v>
      </c>
      <c r="Q397" s="30">
        <v>0</v>
      </c>
      <c r="R397" s="30">
        <v>38401</v>
      </c>
      <c r="S397" s="24">
        <f t="shared" si="81"/>
        <v>10719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3573</v>
      </c>
      <c r="AD397" s="24">
        <v>3573</v>
      </c>
      <c r="AE397" s="24">
        <v>3573</v>
      </c>
      <c r="AG397" s="35">
        <v>10719</v>
      </c>
      <c r="AH397" s="24">
        <f t="shared" si="92"/>
        <v>0</v>
      </c>
    </row>
    <row r="398" spans="1:34" s="24" customFormat="1" x14ac:dyDescent="0.2">
      <c r="A398" s="33">
        <f t="shared" si="82"/>
        <v>3000</v>
      </c>
      <c r="B398" s="33">
        <f t="shared" si="83"/>
        <v>3900</v>
      </c>
      <c r="C398" s="34" t="s">
        <v>17</v>
      </c>
      <c r="D398" s="34" t="str">
        <f t="shared" si="84"/>
        <v>2</v>
      </c>
      <c r="E398" s="34">
        <f t="shared" si="85"/>
        <v>5</v>
      </c>
      <c r="F398" s="34" t="str">
        <f t="shared" si="86"/>
        <v>04</v>
      </c>
      <c r="G398" s="34" t="str">
        <f t="shared" si="87"/>
        <v>005</v>
      </c>
      <c r="H398" s="33" t="str">
        <f t="shared" si="88"/>
        <v>E001</v>
      </c>
      <c r="I398" s="34">
        <f t="shared" si="89"/>
        <v>39202</v>
      </c>
      <c r="J398" s="34">
        <f t="shared" si="80"/>
        <v>1</v>
      </c>
      <c r="K398" s="34">
        <f t="shared" si="90"/>
        <v>1</v>
      </c>
      <c r="L398" s="34">
        <f t="shared" si="91"/>
        <v>15</v>
      </c>
      <c r="M398" s="34" t="s">
        <v>22</v>
      </c>
      <c r="N398" s="30">
        <v>8140</v>
      </c>
      <c r="O398" s="30" t="s">
        <v>55</v>
      </c>
      <c r="P398" s="30">
        <v>57</v>
      </c>
      <c r="Q398" s="30">
        <v>0</v>
      </c>
      <c r="R398" s="30">
        <v>39202</v>
      </c>
      <c r="S398" s="24">
        <f t="shared" si="81"/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G398" s="35">
        <v>0</v>
      </c>
      <c r="AH398" s="24">
        <f t="shared" si="92"/>
        <v>0</v>
      </c>
    </row>
    <row r="399" spans="1:34" s="24" customFormat="1" x14ac:dyDescent="0.2">
      <c r="A399" s="33">
        <f t="shared" si="82"/>
        <v>3000</v>
      </c>
      <c r="B399" s="33">
        <f t="shared" si="83"/>
        <v>3900</v>
      </c>
      <c r="C399" s="34" t="s">
        <v>17</v>
      </c>
      <c r="D399" s="34" t="str">
        <f t="shared" si="84"/>
        <v>2</v>
      </c>
      <c r="E399" s="34">
        <f t="shared" si="85"/>
        <v>5</v>
      </c>
      <c r="F399" s="34" t="str">
        <f t="shared" si="86"/>
        <v>04</v>
      </c>
      <c r="G399" s="34" t="str">
        <f t="shared" si="87"/>
        <v>005</v>
      </c>
      <c r="H399" s="33" t="str">
        <f t="shared" si="88"/>
        <v>E001</v>
      </c>
      <c r="I399" s="34">
        <f t="shared" si="89"/>
        <v>39401</v>
      </c>
      <c r="J399" s="34">
        <f t="shared" si="80"/>
        <v>1</v>
      </c>
      <c r="K399" s="34">
        <f t="shared" si="90"/>
        <v>1</v>
      </c>
      <c r="L399" s="34">
        <f t="shared" si="91"/>
        <v>15</v>
      </c>
      <c r="M399" s="34" t="s">
        <v>22</v>
      </c>
      <c r="N399" s="30">
        <v>8140</v>
      </c>
      <c r="O399" s="30" t="s">
        <v>55</v>
      </c>
      <c r="P399" s="30">
        <v>57</v>
      </c>
      <c r="Q399" s="30">
        <v>0</v>
      </c>
      <c r="R399" s="30">
        <v>39401</v>
      </c>
      <c r="S399" s="24">
        <f t="shared" si="81"/>
        <v>24715594</v>
      </c>
      <c r="T399" s="24">
        <v>0</v>
      </c>
      <c r="U399" s="24">
        <v>0</v>
      </c>
      <c r="V399" s="24">
        <v>0</v>
      </c>
      <c r="W399" s="24">
        <v>1418436</v>
      </c>
      <c r="X399" s="24">
        <v>1918436</v>
      </c>
      <c r="Y399" s="24">
        <v>1918436</v>
      </c>
      <c r="Z399" s="24">
        <v>3836872</v>
      </c>
      <c r="AA399" s="24">
        <v>3836872</v>
      </c>
      <c r="AB399" s="24">
        <v>2418436</v>
      </c>
      <c r="AC399" s="24">
        <v>3836872</v>
      </c>
      <c r="AD399" s="24">
        <v>1918436</v>
      </c>
      <c r="AE399" s="24">
        <v>3612798</v>
      </c>
      <c r="AG399" s="35">
        <v>24715594</v>
      </c>
      <c r="AH399" s="24">
        <f t="shared" si="92"/>
        <v>0</v>
      </c>
    </row>
    <row r="400" spans="1:34" s="24" customFormat="1" x14ac:dyDescent="0.2">
      <c r="A400" s="33">
        <f t="shared" si="82"/>
        <v>3000</v>
      </c>
      <c r="B400" s="33">
        <f t="shared" si="83"/>
        <v>3900</v>
      </c>
      <c r="C400" s="34" t="s">
        <v>17</v>
      </c>
      <c r="D400" s="34" t="str">
        <f t="shared" si="84"/>
        <v>2</v>
      </c>
      <c r="E400" s="34">
        <f t="shared" si="85"/>
        <v>5</v>
      </c>
      <c r="F400" s="34" t="str">
        <f t="shared" si="86"/>
        <v>04</v>
      </c>
      <c r="G400" s="34" t="str">
        <f t="shared" si="87"/>
        <v>005</v>
      </c>
      <c r="H400" s="33" t="str">
        <f t="shared" si="88"/>
        <v>E001</v>
      </c>
      <c r="I400" s="34">
        <f t="shared" si="89"/>
        <v>39801</v>
      </c>
      <c r="J400" s="34">
        <f t="shared" si="80"/>
        <v>1</v>
      </c>
      <c r="K400" s="34">
        <f t="shared" si="90"/>
        <v>1</v>
      </c>
      <c r="L400" s="34">
        <f t="shared" si="91"/>
        <v>15</v>
      </c>
      <c r="M400" s="34" t="s">
        <v>22</v>
      </c>
      <c r="N400" s="30">
        <v>8140</v>
      </c>
      <c r="O400" s="30" t="s">
        <v>55</v>
      </c>
      <c r="P400" s="30">
        <v>57</v>
      </c>
      <c r="Q400" s="30">
        <v>0</v>
      </c>
      <c r="R400" s="30">
        <v>39801</v>
      </c>
      <c r="S400" s="24">
        <f t="shared" si="81"/>
        <v>24290401</v>
      </c>
      <c r="T400" s="24">
        <v>0</v>
      </c>
      <c r="U400" s="24">
        <v>2024200</v>
      </c>
      <c r="V400" s="24">
        <v>2024200</v>
      </c>
      <c r="W400" s="24">
        <v>2024200</v>
      </c>
      <c r="X400" s="24">
        <v>2024200</v>
      </c>
      <c r="Y400" s="24">
        <v>2024200</v>
      </c>
      <c r="Z400" s="24">
        <v>2024200</v>
      </c>
      <c r="AA400" s="24">
        <v>2024200</v>
      </c>
      <c r="AB400" s="24">
        <v>2024200</v>
      </c>
      <c r="AC400" s="24">
        <v>2024200</v>
      </c>
      <c r="AD400" s="24">
        <v>2024200</v>
      </c>
      <c r="AE400" s="24">
        <v>4048401</v>
      </c>
      <c r="AG400" s="35">
        <v>24290401</v>
      </c>
      <c r="AH400" s="24">
        <f t="shared" si="92"/>
        <v>0</v>
      </c>
    </row>
    <row r="401" spans="1:34" s="24" customFormat="1" x14ac:dyDescent="0.2">
      <c r="A401" s="33">
        <f t="shared" si="82"/>
        <v>2000</v>
      </c>
      <c r="B401" s="33">
        <f t="shared" si="83"/>
        <v>2100</v>
      </c>
      <c r="C401" s="34" t="s">
        <v>17</v>
      </c>
      <c r="D401" s="34" t="str">
        <f t="shared" si="84"/>
        <v>2</v>
      </c>
      <c r="E401" s="34">
        <f t="shared" si="85"/>
        <v>5</v>
      </c>
      <c r="F401" s="34" t="str">
        <f t="shared" si="86"/>
        <v>04</v>
      </c>
      <c r="G401" s="34" t="str">
        <f t="shared" si="87"/>
        <v>005</v>
      </c>
      <c r="H401" s="33" t="str">
        <f t="shared" si="88"/>
        <v>E001</v>
      </c>
      <c r="I401" s="34">
        <f t="shared" si="89"/>
        <v>21101</v>
      </c>
      <c r="J401" s="34">
        <f t="shared" si="80"/>
        <v>1</v>
      </c>
      <c r="K401" s="34">
        <f t="shared" si="90"/>
        <v>4</v>
      </c>
      <c r="L401" s="34">
        <f t="shared" si="91"/>
        <v>15</v>
      </c>
      <c r="M401" s="34" t="s">
        <v>22</v>
      </c>
      <c r="N401" s="32">
        <v>8140</v>
      </c>
      <c r="O401" s="32" t="s">
        <v>55</v>
      </c>
      <c r="P401" s="32">
        <v>57</v>
      </c>
      <c r="Q401" s="32">
        <v>1</v>
      </c>
      <c r="R401" s="32">
        <v>21101</v>
      </c>
      <c r="S401" s="37">
        <f t="shared" si="81"/>
        <v>93833.18</v>
      </c>
      <c r="T401" s="37">
        <v>10333</v>
      </c>
      <c r="U401" s="37">
        <v>24287.71</v>
      </c>
      <c r="V401" s="37">
        <v>5000</v>
      </c>
      <c r="W401" s="37">
        <v>5000</v>
      </c>
      <c r="X401" s="37">
        <v>5000</v>
      </c>
      <c r="Y401" s="37">
        <v>5000</v>
      </c>
      <c r="Z401" s="37">
        <v>6831.18</v>
      </c>
      <c r="AA401" s="37">
        <v>10333</v>
      </c>
      <c r="AB401" s="37">
        <v>0</v>
      </c>
      <c r="AC401" s="37">
        <v>10333</v>
      </c>
      <c r="AD401" s="37">
        <v>1382.29</v>
      </c>
      <c r="AE401" s="37">
        <v>10333</v>
      </c>
      <c r="AF401" s="31"/>
      <c r="AG401" s="36">
        <v>93833.18</v>
      </c>
      <c r="AH401" s="24">
        <f t="shared" si="92"/>
        <v>0</v>
      </c>
    </row>
    <row r="402" spans="1:34" s="24" customFormat="1" x14ac:dyDescent="0.2">
      <c r="A402" s="33">
        <f t="shared" si="82"/>
        <v>2000</v>
      </c>
      <c r="B402" s="33">
        <f t="shared" si="83"/>
        <v>2100</v>
      </c>
      <c r="C402" s="34" t="s">
        <v>17</v>
      </c>
      <c r="D402" s="34" t="str">
        <f t="shared" si="84"/>
        <v>2</v>
      </c>
      <c r="E402" s="34">
        <f t="shared" si="85"/>
        <v>5</v>
      </c>
      <c r="F402" s="34" t="str">
        <f t="shared" si="86"/>
        <v>04</v>
      </c>
      <c r="G402" s="34" t="str">
        <f t="shared" si="87"/>
        <v>005</v>
      </c>
      <c r="H402" s="33" t="str">
        <f t="shared" si="88"/>
        <v>E001</v>
      </c>
      <c r="I402" s="34">
        <f t="shared" si="89"/>
        <v>21201</v>
      </c>
      <c r="J402" s="34">
        <f t="shared" si="80"/>
        <v>1</v>
      </c>
      <c r="K402" s="34">
        <f t="shared" si="90"/>
        <v>4</v>
      </c>
      <c r="L402" s="34">
        <f t="shared" si="91"/>
        <v>15</v>
      </c>
      <c r="M402" s="34" t="s">
        <v>22</v>
      </c>
      <c r="N402" s="32">
        <v>8140</v>
      </c>
      <c r="O402" s="32" t="s">
        <v>55</v>
      </c>
      <c r="P402" s="32">
        <v>57</v>
      </c>
      <c r="Q402" s="32">
        <v>1</v>
      </c>
      <c r="R402" s="32">
        <v>21201</v>
      </c>
      <c r="S402" s="37">
        <f t="shared" si="81"/>
        <v>24000</v>
      </c>
      <c r="T402" s="37">
        <v>0</v>
      </c>
      <c r="U402" s="37">
        <v>6000</v>
      </c>
      <c r="V402" s="37">
        <v>6000</v>
      </c>
      <c r="W402" s="37">
        <v>0</v>
      </c>
      <c r="X402" s="37">
        <v>0</v>
      </c>
      <c r="Y402" s="37">
        <v>6286.8</v>
      </c>
      <c r="Z402" s="37">
        <v>0</v>
      </c>
      <c r="AA402" s="37">
        <v>5713.2</v>
      </c>
      <c r="AB402" s="37">
        <v>0</v>
      </c>
      <c r="AC402" s="37">
        <v>0</v>
      </c>
      <c r="AD402" s="37">
        <v>0</v>
      </c>
      <c r="AE402" s="37">
        <v>0</v>
      </c>
      <c r="AF402" s="31"/>
      <c r="AG402" s="36">
        <v>24000</v>
      </c>
      <c r="AH402" s="24">
        <f t="shared" si="92"/>
        <v>0</v>
      </c>
    </row>
    <row r="403" spans="1:34" s="24" customFormat="1" x14ac:dyDescent="0.2">
      <c r="A403" s="33">
        <f t="shared" si="82"/>
        <v>2000</v>
      </c>
      <c r="B403" s="33">
        <f t="shared" si="83"/>
        <v>2100</v>
      </c>
      <c r="C403" s="34" t="s">
        <v>17</v>
      </c>
      <c r="D403" s="34" t="str">
        <f t="shared" si="84"/>
        <v>2</v>
      </c>
      <c r="E403" s="34">
        <f t="shared" si="85"/>
        <v>5</v>
      </c>
      <c r="F403" s="34" t="str">
        <f t="shared" si="86"/>
        <v>04</v>
      </c>
      <c r="G403" s="34" t="str">
        <f t="shared" si="87"/>
        <v>005</v>
      </c>
      <c r="H403" s="33" t="str">
        <f t="shared" si="88"/>
        <v>E001</v>
      </c>
      <c r="I403" s="34">
        <f t="shared" si="89"/>
        <v>21401</v>
      </c>
      <c r="J403" s="34">
        <f t="shared" si="80"/>
        <v>1</v>
      </c>
      <c r="K403" s="34">
        <f t="shared" si="90"/>
        <v>4</v>
      </c>
      <c r="L403" s="34">
        <f t="shared" si="91"/>
        <v>15</v>
      </c>
      <c r="M403" s="34" t="s">
        <v>22</v>
      </c>
      <c r="N403" s="32">
        <v>8140</v>
      </c>
      <c r="O403" s="32" t="s">
        <v>55</v>
      </c>
      <c r="P403" s="32">
        <v>57</v>
      </c>
      <c r="Q403" s="32">
        <v>1</v>
      </c>
      <c r="R403" s="32">
        <v>21401</v>
      </c>
      <c r="S403" s="37">
        <f t="shared" si="81"/>
        <v>58147.96</v>
      </c>
      <c r="T403" s="37">
        <v>3054</v>
      </c>
      <c r="U403" s="37">
        <f>8283-2080</f>
        <v>6203</v>
      </c>
      <c r="V403" s="37">
        <v>8283</v>
      </c>
      <c r="W403" s="37">
        <v>8283</v>
      </c>
      <c r="X403" s="37">
        <v>8283</v>
      </c>
      <c r="Y403" s="37">
        <v>0</v>
      </c>
      <c r="Z403" s="37">
        <v>0</v>
      </c>
      <c r="AA403" s="37">
        <v>5000</v>
      </c>
      <c r="AB403" s="37">
        <v>0</v>
      </c>
      <c r="AC403" s="37">
        <v>0</v>
      </c>
      <c r="AD403" s="37">
        <v>10758.96</v>
      </c>
      <c r="AE403" s="37">
        <v>8283</v>
      </c>
      <c r="AF403" s="31"/>
      <c r="AG403" s="36">
        <v>58147.96</v>
      </c>
      <c r="AH403" s="24">
        <f t="shared" si="92"/>
        <v>0</v>
      </c>
    </row>
    <row r="404" spans="1:34" s="24" customFormat="1" x14ac:dyDescent="0.2">
      <c r="A404" s="33">
        <f t="shared" si="82"/>
        <v>2000</v>
      </c>
      <c r="B404" s="33">
        <f t="shared" si="83"/>
        <v>2100</v>
      </c>
      <c r="C404" s="34" t="s">
        <v>17</v>
      </c>
      <c r="D404" s="34" t="str">
        <f t="shared" si="84"/>
        <v>2</v>
      </c>
      <c r="E404" s="34">
        <f t="shared" si="85"/>
        <v>5</v>
      </c>
      <c r="F404" s="34" t="str">
        <f t="shared" si="86"/>
        <v>04</v>
      </c>
      <c r="G404" s="34" t="str">
        <f t="shared" si="87"/>
        <v>005</v>
      </c>
      <c r="H404" s="33" t="str">
        <f t="shared" si="88"/>
        <v>E001</v>
      </c>
      <c r="I404" s="34">
        <f t="shared" si="89"/>
        <v>21501</v>
      </c>
      <c r="J404" s="34">
        <f t="shared" si="80"/>
        <v>1</v>
      </c>
      <c r="K404" s="34">
        <f t="shared" si="90"/>
        <v>4</v>
      </c>
      <c r="L404" s="34">
        <f t="shared" si="91"/>
        <v>15</v>
      </c>
      <c r="M404" s="34" t="s">
        <v>22</v>
      </c>
      <c r="N404" s="32">
        <v>8140</v>
      </c>
      <c r="O404" s="32" t="s">
        <v>55</v>
      </c>
      <c r="P404" s="32">
        <v>57</v>
      </c>
      <c r="Q404" s="32">
        <v>1</v>
      </c>
      <c r="R404" s="32">
        <v>21501</v>
      </c>
      <c r="S404" s="37">
        <f t="shared" si="81"/>
        <v>51150</v>
      </c>
      <c r="T404" s="37">
        <v>0</v>
      </c>
      <c r="U404" s="37">
        <v>0</v>
      </c>
      <c r="V404" s="37">
        <v>0</v>
      </c>
      <c r="W404" s="37">
        <v>3926</v>
      </c>
      <c r="X404" s="37">
        <v>5603</v>
      </c>
      <c r="Y404" s="37">
        <v>6403</v>
      </c>
      <c r="Z404" s="37">
        <v>5603</v>
      </c>
      <c r="AA404" s="37">
        <v>5603</v>
      </c>
      <c r="AB404" s="37">
        <v>6403</v>
      </c>
      <c r="AC404" s="37">
        <v>5603</v>
      </c>
      <c r="AD404" s="37">
        <v>6403</v>
      </c>
      <c r="AE404" s="37">
        <v>5603</v>
      </c>
      <c r="AF404" s="31"/>
      <c r="AG404" s="36">
        <v>51150</v>
      </c>
      <c r="AH404" s="24">
        <f t="shared" si="92"/>
        <v>0</v>
      </c>
    </row>
    <row r="405" spans="1:34" s="24" customFormat="1" x14ac:dyDescent="0.2">
      <c r="A405" s="33">
        <f t="shared" si="82"/>
        <v>2000</v>
      </c>
      <c r="B405" s="33">
        <f t="shared" si="83"/>
        <v>2100</v>
      </c>
      <c r="C405" s="34" t="s">
        <v>17</v>
      </c>
      <c r="D405" s="34" t="str">
        <f t="shared" si="84"/>
        <v>2</v>
      </c>
      <c r="E405" s="34">
        <f t="shared" si="85"/>
        <v>5</v>
      </c>
      <c r="F405" s="34" t="str">
        <f t="shared" si="86"/>
        <v>04</v>
      </c>
      <c r="G405" s="34" t="str">
        <f t="shared" si="87"/>
        <v>005</v>
      </c>
      <c r="H405" s="33" t="str">
        <f t="shared" si="88"/>
        <v>E001</v>
      </c>
      <c r="I405" s="34">
        <f t="shared" si="89"/>
        <v>21502</v>
      </c>
      <c r="J405" s="34">
        <f t="shared" si="80"/>
        <v>1</v>
      </c>
      <c r="K405" s="34">
        <f t="shared" si="90"/>
        <v>4</v>
      </c>
      <c r="L405" s="34">
        <f t="shared" si="91"/>
        <v>15</v>
      </c>
      <c r="M405" s="34" t="s">
        <v>22</v>
      </c>
      <c r="N405" s="32">
        <v>8140</v>
      </c>
      <c r="O405" s="32" t="s">
        <v>55</v>
      </c>
      <c r="P405" s="32">
        <v>57</v>
      </c>
      <c r="Q405" s="32">
        <v>1</v>
      </c>
      <c r="R405" s="32">
        <v>21502</v>
      </c>
      <c r="S405" s="37">
        <f t="shared" si="81"/>
        <v>0</v>
      </c>
      <c r="T405" s="37">
        <v>0</v>
      </c>
      <c r="U405" s="37">
        <v>0</v>
      </c>
      <c r="V405" s="37">
        <v>0</v>
      </c>
      <c r="W405" s="37">
        <v>0</v>
      </c>
      <c r="X405" s="37">
        <v>0</v>
      </c>
      <c r="Y405" s="37">
        <v>0</v>
      </c>
      <c r="Z405" s="37">
        <v>0</v>
      </c>
      <c r="AA405" s="37">
        <v>0</v>
      </c>
      <c r="AB405" s="37">
        <v>0</v>
      </c>
      <c r="AC405" s="37">
        <v>0</v>
      </c>
      <c r="AD405" s="37">
        <v>0</v>
      </c>
      <c r="AE405" s="37">
        <v>0</v>
      </c>
      <c r="AF405" s="31"/>
      <c r="AG405" s="36">
        <v>0</v>
      </c>
      <c r="AH405" s="24">
        <f t="shared" si="92"/>
        <v>0</v>
      </c>
    </row>
    <row r="406" spans="1:34" s="24" customFormat="1" x14ac:dyDescent="0.2">
      <c r="A406" s="33">
        <f t="shared" si="82"/>
        <v>2000</v>
      </c>
      <c r="B406" s="33">
        <f t="shared" si="83"/>
        <v>2100</v>
      </c>
      <c r="C406" s="34" t="s">
        <v>17</v>
      </c>
      <c r="D406" s="34" t="str">
        <f t="shared" si="84"/>
        <v>2</v>
      </c>
      <c r="E406" s="34">
        <f t="shared" si="85"/>
        <v>5</v>
      </c>
      <c r="F406" s="34" t="str">
        <f t="shared" si="86"/>
        <v>04</v>
      </c>
      <c r="G406" s="34" t="str">
        <f t="shared" si="87"/>
        <v>005</v>
      </c>
      <c r="H406" s="33" t="str">
        <f t="shared" si="88"/>
        <v>E001</v>
      </c>
      <c r="I406" s="34">
        <f t="shared" si="89"/>
        <v>21502</v>
      </c>
      <c r="J406" s="34">
        <f t="shared" si="80"/>
        <v>1</v>
      </c>
      <c r="K406" s="34">
        <f t="shared" si="90"/>
        <v>4</v>
      </c>
      <c r="L406" s="34">
        <f t="shared" si="91"/>
        <v>15</v>
      </c>
      <c r="M406" s="34" t="s">
        <v>22</v>
      </c>
      <c r="N406" s="32">
        <v>8140</v>
      </c>
      <c r="O406" s="32" t="s">
        <v>55</v>
      </c>
      <c r="P406" s="32">
        <v>57</v>
      </c>
      <c r="Q406" s="32">
        <v>1</v>
      </c>
      <c r="R406" s="32">
        <v>21502</v>
      </c>
      <c r="S406" s="37">
        <f t="shared" si="81"/>
        <v>36000</v>
      </c>
      <c r="T406" s="37">
        <v>0</v>
      </c>
      <c r="U406" s="37">
        <v>0</v>
      </c>
      <c r="V406" s="37">
        <v>0</v>
      </c>
      <c r="W406" s="37">
        <v>0</v>
      </c>
      <c r="X406" s="37">
        <v>0</v>
      </c>
      <c r="Y406" s="37">
        <v>9000</v>
      </c>
      <c r="Z406" s="37">
        <v>0</v>
      </c>
      <c r="AA406" s="37">
        <v>9000</v>
      </c>
      <c r="AB406" s="37">
        <v>9000</v>
      </c>
      <c r="AC406" s="37">
        <v>0</v>
      </c>
      <c r="AD406" s="37">
        <v>0</v>
      </c>
      <c r="AE406" s="37">
        <v>9000</v>
      </c>
      <c r="AF406" s="31"/>
      <c r="AG406" s="36">
        <v>36000</v>
      </c>
      <c r="AH406" s="24">
        <f t="shared" si="92"/>
        <v>0</v>
      </c>
    </row>
    <row r="407" spans="1:34" s="24" customFormat="1" x14ac:dyDescent="0.2">
      <c r="A407" s="33">
        <f t="shared" si="82"/>
        <v>2000</v>
      </c>
      <c r="B407" s="33">
        <f t="shared" si="83"/>
        <v>2100</v>
      </c>
      <c r="C407" s="34" t="s">
        <v>17</v>
      </c>
      <c r="D407" s="34" t="str">
        <f t="shared" si="84"/>
        <v>2</v>
      </c>
      <c r="E407" s="34">
        <f t="shared" si="85"/>
        <v>5</v>
      </c>
      <c r="F407" s="34" t="str">
        <f t="shared" si="86"/>
        <v>04</v>
      </c>
      <c r="G407" s="34" t="str">
        <f t="shared" si="87"/>
        <v>005</v>
      </c>
      <c r="H407" s="33" t="str">
        <f t="shared" si="88"/>
        <v>E001</v>
      </c>
      <c r="I407" s="34">
        <f t="shared" si="89"/>
        <v>21601</v>
      </c>
      <c r="J407" s="34">
        <f t="shared" si="80"/>
        <v>1</v>
      </c>
      <c r="K407" s="34">
        <f t="shared" si="90"/>
        <v>4</v>
      </c>
      <c r="L407" s="34">
        <f t="shared" si="91"/>
        <v>15</v>
      </c>
      <c r="M407" s="34" t="s">
        <v>22</v>
      </c>
      <c r="N407" s="32">
        <v>8140</v>
      </c>
      <c r="O407" s="32" t="s">
        <v>55</v>
      </c>
      <c r="P407" s="32">
        <v>57</v>
      </c>
      <c r="Q407" s="32">
        <v>1</v>
      </c>
      <c r="R407" s="32">
        <v>21601</v>
      </c>
      <c r="S407" s="37">
        <f t="shared" si="81"/>
        <v>53367.839999999997</v>
      </c>
      <c r="T407" s="37">
        <v>0</v>
      </c>
      <c r="U407" s="37">
        <v>15367.84</v>
      </c>
      <c r="V407" s="37">
        <v>0</v>
      </c>
      <c r="W407" s="37">
        <v>0</v>
      </c>
      <c r="X407" s="37">
        <v>0</v>
      </c>
      <c r="Y407" s="37">
        <v>18000</v>
      </c>
      <c r="Z407" s="37">
        <v>0</v>
      </c>
      <c r="AA407" s="37">
        <v>0</v>
      </c>
      <c r="AB407" s="37">
        <v>0</v>
      </c>
      <c r="AC407" s="37">
        <v>0</v>
      </c>
      <c r="AD407" s="37">
        <v>20000</v>
      </c>
      <c r="AE407" s="37">
        <v>0</v>
      </c>
      <c r="AF407" s="31"/>
      <c r="AG407" s="36">
        <v>53367.839999999997</v>
      </c>
      <c r="AH407" s="24">
        <f t="shared" si="92"/>
        <v>0</v>
      </c>
    </row>
    <row r="408" spans="1:34" s="24" customFormat="1" x14ac:dyDescent="0.2">
      <c r="A408" s="33">
        <f t="shared" si="82"/>
        <v>2000</v>
      </c>
      <c r="B408" s="33">
        <f t="shared" si="83"/>
        <v>2200</v>
      </c>
      <c r="C408" s="34" t="s">
        <v>17</v>
      </c>
      <c r="D408" s="34" t="str">
        <f t="shared" si="84"/>
        <v>2</v>
      </c>
      <c r="E408" s="34">
        <f t="shared" si="85"/>
        <v>5</v>
      </c>
      <c r="F408" s="34" t="str">
        <f t="shared" si="86"/>
        <v>04</v>
      </c>
      <c r="G408" s="34" t="str">
        <f t="shared" si="87"/>
        <v>005</v>
      </c>
      <c r="H408" s="33" t="str">
        <f t="shared" si="88"/>
        <v>E001</v>
      </c>
      <c r="I408" s="34">
        <f t="shared" si="89"/>
        <v>22104</v>
      </c>
      <c r="J408" s="34">
        <f t="shared" si="80"/>
        <v>1</v>
      </c>
      <c r="K408" s="34">
        <f t="shared" si="90"/>
        <v>4</v>
      </c>
      <c r="L408" s="34">
        <f t="shared" si="91"/>
        <v>15</v>
      </c>
      <c r="M408" s="34" t="s">
        <v>22</v>
      </c>
      <c r="N408" s="32">
        <v>8140</v>
      </c>
      <c r="O408" s="32" t="s">
        <v>55</v>
      </c>
      <c r="P408" s="32">
        <v>57</v>
      </c>
      <c r="Q408" s="32">
        <v>1</v>
      </c>
      <c r="R408" s="32">
        <v>22104</v>
      </c>
      <c r="S408" s="37">
        <f t="shared" si="81"/>
        <v>322292.94</v>
      </c>
      <c r="T408" s="37">
        <v>40000</v>
      </c>
      <c r="U408" s="37">
        <v>32000</v>
      </c>
      <c r="V408" s="37">
        <v>37000</v>
      </c>
      <c r="W408" s="37">
        <v>35000</v>
      </c>
      <c r="X408" s="37">
        <v>44000</v>
      </c>
      <c r="Y408" s="37">
        <v>33500</v>
      </c>
      <c r="Z408" s="37">
        <v>28000</v>
      </c>
      <c r="AA408" s="37">
        <v>22000</v>
      </c>
      <c r="AB408" s="37">
        <v>0</v>
      </c>
      <c r="AC408" s="37">
        <v>0</v>
      </c>
      <c r="AD408" s="37">
        <v>10000</v>
      </c>
      <c r="AE408" s="37">
        <v>40792.94</v>
      </c>
      <c r="AF408" s="31"/>
      <c r="AG408" s="36">
        <v>322292.94</v>
      </c>
      <c r="AH408" s="24">
        <f t="shared" si="92"/>
        <v>0</v>
      </c>
    </row>
    <row r="409" spans="1:34" s="24" customFormat="1" x14ac:dyDescent="0.2">
      <c r="A409" s="33">
        <f t="shared" si="82"/>
        <v>2000</v>
      </c>
      <c r="B409" s="33">
        <f t="shared" si="83"/>
        <v>2200</v>
      </c>
      <c r="C409" s="34" t="s">
        <v>17</v>
      </c>
      <c r="D409" s="34" t="str">
        <f t="shared" si="84"/>
        <v>2</v>
      </c>
      <c r="E409" s="34">
        <f t="shared" si="85"/>
        <v>5</v>
      </c>
      <c r="F409" s="34" t="str">
        <f t="shared" si="86"/>
        <v>04</v>
      </c>
      <c r="G409" s="34" t="str">
        <f t="shared" si="87"/>
        <v>005</v>
      </c>
      <c r="H409" s="33" t="str">
        <f t="shared" si="88"/>
        <v>E001</v>
      </c>
      <c r="I409" s="34">
        <f t="shared" si="89"/>
        <v>22201</v>
      </c>
      <c r="J409" s="34">
        <f t="shared" si="80"/>
        <v>1</v>
      </c>
      <c r="K409" s="34">
        <f t="shared" si="90"/>
        <v>4</v>
      </c>
      <c r="L409" s="34">
        <f t="shared" si="91"/>
        <v>15</v>
      </c>
      <c r="M409" s="34" t="s">
        <v>22</v>
      </c>
      <c r="N409" s="32">
        <v>8140</v>
      </c>
      <c r="O409" s="32" t="s">
        <v>55</v>
      </c>
      <c r="P409" s="32">
        <v>57</v>
      </c>
      <c r="Q409" s="32">
        <v>1</v>
      </c>
      <c r="R409" s="32">
        <v>22201</v>
      </c>
      <c r="S409" s="37">
        <f t="shared" si="81"/>
        <v>704313</v>
      </c>
      <c r="T409" s="37">
        <v>0</v>
      </c>
      <c r="U409" s="37">
        <v>90215.55</v>
      </c>
      <c r="V409" s="37">
        <v>39784.449999999997</v>
      </c>
      <c r="W409" s="37">
        <v>51514</v>
      </c>
      <c r="X409" s="37">
        <v>101933</v>
      </c>
      <c r="Y409" s="37">
        <v>125933</v>
      </c>
      <c r="Z409" s="37">
        <v>101933</v>
      </c>
      <c r="AA409" s="37">
        <v>100000</v>
      </c>
      <c r="AB409" s="37">
        <v>0</v>
      </c>
      <c r="AC409" s="37">
        <v>0</v>
      </c>
      <c r="AD409" s="37">
        <v>93000</v>
      </c>
      <c r="AE409" s="37">
        <v>0</v>
      </c>
      <c r="AF409" s="31"/>
      <c r="AG409" s="36">
        <v>704313</v>
      </c>
      <c r="AH409" s="24">
        <f t="shared" si="92"/>
        <v>0</v>
      </c>
    </row>
    <row r="410" spans="1:34" s="24" customFormat="1" x14ac:dyDescent="0.2">
      <c r="A410" s="33">
        <f t="shared" si="82"/>
        <v>2000</v>
      </c>
      <c r="B410" s="33">
        <f t="shared" si="83"/>
        <v>2200</v>
      </c>
      <c r="C410" s="34" t="s">
        <v>17</v>
      </c>
      <c r="D410" s="34" t="str">
        <f t="shared" si="84"/>
        <v>2</v>
      </c>
      <c r="E410" s="34">
        <f t="shared" si="85"/>
        <v>5</v>
      </c>
      <c r="F410" s="34" t="str">
        <f t="shared" si="86"/>
        <v>04</v>
      </c>
      <c r="G410" s="34" t="str">
        <f t="shared" si="87"/>
        <v>005</v>
      </c>
      <c r="H410" s="33" t="str">
        <f t="shared" si="88"/>
        <v>E001</v>
      </c>
      <c r="I410" s="34">
        <f t="shared" si="89"/>
        <v>22301</v>
      </c>
      <c r="J410" s="34">
        <f t="shared" si="80"/>
        <v>1</v>
      </c>
      <c r="K410" s="34">
        <f t="shared" si="90"/>
        <v>4</v>
      </c>
      <c r="L410" s="34">
        <f t="shared" si="91"/>
        <v>15</v>
      </c>
      <c r="M410" s="34" t="s">
        <v>22</v>
      </c>
      <c r="N410" s="32">
        <v>8140</v>
      </c>
      <c r="O410" s="32" t="s">
        <v>55</v>
      </c>
      <c r="P410" s="32">
        <v>57</v>
      </c>
      <c r="Q410" s="32">
        <v>1</v>
      </c>
      <c r="R410" s="32">
        <v>22301</v>
      </c>
      <c r="S410" s="37">
        <f t="shared" si="81"/>
        <v>0</v>
      </c>
      <c r="T410" s="37">
        <v>0</v>
      </c>
      <c r="U410" s="37">
        <v>0</v>
      </c>
      <c r="V410" s="37">
        <v>0</v>
      </c>
      <c r="W410" s="37">
        <v>0</v>
      </c>
      <c r="X410" s="37">
        <v>0</v>
      </c>
      <c r="Y410" s="37">
        <v>0</v>
      </c>
      <c r="Z410" s="37">
        <v>0</v>
      </c>
      <c r="AA410" s="37">
        <v>0</v>
      </c>
      <c r="AB410" s="37">
        <v>0</v>
      </c>
      <c r="AC410" s="37">
        <v>0</v>
      </c>
      <c r="AD410" s="37">
        <v>0</v>
      </c>
      <c r="AE410" s="37">
        <v>0</v>
      </c>
      <c r="AF410" s="31"/>
      <c r="AG410" s="36">
        <v>0</v>
      </c>
      <c r="AH410" s="24">
        <f t="shared" si="92"/>
        <v>0</v>
      </c>
    </row>
    <row r="411" spans="1:34" s="24" customFormat="1" x14ac:dyDescent="0.2">
      <c r="A411" s="33">
        <f t="shared" si="82"/>
        <v>2000</v>
      </c>
      <c r="B411" s="33">
        <f t="shared" si="83"/>
        <v>2200</v>
      </c>
      <c r="C411" s="34" t="s">
        <v>17</v>
      </c>
      <c r="D411" s="34" t="str">
        <f t="shared" si="84"/>
        <v>2</v>
      </c>
      <c r="E411" s="34">
        <f t="shared" si="85"/>
        <v>5</v>
      </c>
      <c r="F411" s="34" t="str">
        <f t="shared" si="86"/>
        <v>04</v>
      </c>
      <c r="G411" s="34" t="str">
        <f t="shared" si="87"/>
        <v>005</v>
      </c>
      <c r="H411" s="33" t="str">
        <f t="shared" si="88"/>
        <v>E001</v>
      </c>
      <c r="I411" s="34">
        <f t="shared" si="89"/>
        <v>22301</v>
      </c>
      <c r="J411" s="34">
        <f t="shared" si="80"/>
        <v>1</v>
      </c>
      <c r="K411" s="34">
        <f t="shared" si="90"/>
        <v>4</v>
      </c>
      <c r="L411" s="34">
        <f t="shared" si="91"/>
        <v>15</v>
      </c>
      <c r="M411" s="34" t="s">
        <v>22</v>
      </c>
      <c r="N411" s="32">
        <v>8140</v>
      </c>
      <c r="O411" s="32" t="s">
        <v>55</v>
      </c>
      <c r="P411" s="32">
        <v>57</v>
      </c>
      <c r="Q411" s="32">
        <v>1</v>
      </c>
      <c r="R411" s="32">
        <v>22301</v>
      </c>
      <c r="S411" s="37">
        <f t="shared" si="81"/>
        <v>19689.3</v>
      </c>
      <c r="T411" s="37">
        <v>0</v>
      </c>
      <c r="U411" s="37">
        <v>0</v>
      </c>
      <c r="V411" s="37">
        <v>0</v>
      </c>
      <c r="W411" s="37">
        <v>0</v>
      </c>
      <c r="X411" s="37">
        <v>0</v>
      </c>
      <c r="Y411" s="37">
        <v>2000</v>
      </c>
      <c r="Z411" s="37">
        <v>0</v>
      </c>
      <c r="AA411" s="37">
        <v>0</v>
      </c>
      <c r="AB411" s="37">
        <v>4026</v>
      </c>
      <c r="AC411" s="37">
        <v>3803.3</v>
      </c>
      <c r="AD411" s="37">
        <v>5930</v>
      </c>
      <c r="AE411" s="37">
        <v>3930</v>
      </c>
      <c r="AF411" s="31"/>
      <c r="AG411" s="36">
        <v>19689.3</v>
      </c>
      <c r="AH411" s="24">
        <f t="shared" si="92"/>
        <v>0</v>
      </c>
    </row>
    <row r="412" spans="1:34" s="24" customFormat="1" x14ac:dyDescent="0.2">
      <c r="A412" s="33">
        <f t="shared" si="82"/>
        <v>2000</v>
      </c>
      <c r="B412" s="33">
        <f t="shared" si="83"/>
        <v>2400</v>
      </c>
      <c r="C412" s="34" t="s">
        <v>17</v>
      </c>
      <c r="D412" s="34" t="str">
        <f t="shared" si="84"/>
        <v>2</v>
      </c>
      <c r="E412" s="34">
        <f t="shared" si="85"/>
        <v>5</v>
      </c>
      <c r="F412" s="34" t="str">
        <f t="shared" si="86"/>
        <v>04</v>
      </c>
      <c r="G412" s="34" t="str">
        <f t="shared" si="87"/>
        <v>005</v>
      </c>
      <c r="H412" s="33" t="str">
        <f t="shared" si="88"/>
        <v>E001</v>
      </c>
      <c r="I412" s="34">
        <f t="shared" si="89"/>
        <v>24101</v>
      </c>
      <c r="J412" s="34">
        <f t="shared" si="80"/>
        <v>1</v>
      </c>
      <c r="K412" s="34">
        <f t="shared" si="90"/>
        <v>4</v>
      </c>
      <c r="L412" s="34">
        <f t="shared" si="91"/>
        <v>15</v>
      </c>
      <c r="M412" s="34" t="s">
        <v>22</v>
      </c>
      <c r="N412" s="32">
        <v>8140</v>
      </c>
      <c r="O412" s="32" t="s">
        <v>55</v>
      </c>
      <c r="P412" s="32">
        <v>57</v>
      </c>
      <c r="Q412" s="32">
        <v>1</v>
      </c>
      <c r="R412" s="32">
        <v>24101</v>
      </c>
      <c r="S412" s="37">
        <f t="shared" si="81"/>
        <v>40148</v>
      </c>
      <c r="T412" s="37">
        <v>0</v>
      </c>
      <c r="U412" s="37">
        <v>0</v>
      </c>
      <c r="V412" s="37">
        <v>0</v>
      </c>
      <c r="W412" s="37">
        <v>3650</v>
      </c>
      <c r="X412" s="37">
        <v>5214</v>
      </c>
      <c r="Y412" s="37">
        <v>5214</v>
      </c>
      <c r="Z412" s="37">
        <v>0</v>
      </c>
      <c r="AA412" s="37">
        <v>5214</v>
      </c>
      <c r="AB412" s="37">
        <v>5214</v>
      </c>
      <c r="AC412" s="37">
        <v>5214</v>
      </c>
      <c r="AD412" s="37">
        <v>5214</v>
      </c>
      <c r="AE412" s="37">
        <v>5214</v>
      </c>
      <c r="AF412" s="31"/>
      <c r="AG412" s="36">
        <v>40148</v>
      </c>
      <c r="AH412" s="24">
        <f t="shared" si="92"/>
        <v>0</v>
      </c>
    </row>
    <row r="413" spans="1:34" s="24" customFormat="1" x14ac:dyDescent="0.2">
      <c r="A413" s="33">
        <f t="shared" si="82"/>
        <v>2000</v>
      </c>
      <c r="B413" s="33">
        <f t="shared" si="83"/>
        <v>2400</v>
      </c>
      <c r="C413" s="34" t="s">
        <v>17</v>
      </c>
      <c r="D413" s="34" t="str">
        <f t="shared" si="84"/>
        <v>2</v>
      </c>
      <c r="E413" s="34">
        <f t="shared" si="85"/>
        <v>5</v>
      </c>
      <c r="F413" s="34" t="str">
        <f t="shared" si="86"/>
        <v>04</v>
      </c>
      <c r="G413" s="34" t="str">
        <f t="shared" si="87"/>
        <v>005</v>
      </c>
      <c r="H413" s="33" t="str">
        <f t="shared" si="88"/>
        <v>E001</v>
      </c>
      <c r="I413" s="34">
        <f t="shared" si="89"/>
        <v>24201</v>
      </c>
      <c r="J413" s="34">
        <f t="shared" si="80"/>
        <v>1</v>
      </c>
      <c r="K413" s="34">
        <f t="shared" si="90"/>
        <v>4</v>
      </c>
      <c r="L413" s="34">
        <f t="shared" si="91"/>
        <v>15</v>
      </c>
      <c r="M413" s="34" t="s">
        <v>22</v>
      </c>
      <c r="N413" s="32">
        <v>8140</v>
      </c>
      <c r="O413" s="32" t="s">
        <v>55</v>
      </c>
      <c r="P413" s="32">
        <v>57</v>
      </c>
      <c r="Q413" s="32">
        <v>1</v>
      </c>
      <c r="R413" s="32">
        <v>24201</v>
      </c>
      <c r="S413" s="37">
        <f t="shared" si="81"/>
        <v>20742</v>
      </c>
      <c r="T413" s="37">
        <v>0</v>
      </c>
      <c r="U413" s="37">
        <v>0</v>
      </c>
      <c r="V413" s="37">
        <v>0</v>
      </c>
      <c r="W413" s="37">
        <v>1855</v>
      </c>
      <c r="X413" s="37">
        <v>2643</v>
      </c>
      <c r="Y413" s="37">
        <v>2643</v>
      </c>
      <c r="Z413" s="37">
        <v>0</v>
      </c>
      <c r="AA413" s="37">
        <v>2643</v>
      </c>
      <c r="AB413" s="37">
        <v>3134</v>
      </c>
      <c r="AC413" s="37">
        <v>608</v>
      </c>
      <c r="AD413" s="37">
        <v>3608</v>
      </c>
      <c r="AE413" s="37">
        <v>3608</v>
      </c>
      <c r="AF413" s="31"/>
      <c r="AG413" s="36">
        <v>20742</v>
      </c>
      <c r="AH413" s="24">
        <f t="shared" si="92"/>
        <v>0</v>
      </c>
    </row>
    <row r="414" spans="1:34" s="24" customFormat="1" x14ac:dyDescent="0.2">
      <c r="A414" s="33">
        <f t="shared" si="82"/>
        <v>2000</v>
      </c>
      <c r="B414" s="33">
        <f t="shared" si="83"/>
        <v>2400</v>
      </c>
      <c r="C414" s="34" t="s">
        <v>17</v>
      </c>
      <c r="D414" s="34" t="str">
        <f t="shared" si="84"/>
        <v>2</v>
      </c>
      <c r="E414" s="34">
        <f t="shared" si="85"/>
        <v>5</v>
      </c>
      <c r="F414" s="34" t="str">
        <f t="shared" si="86"/>
        <v>04</v>
      </c>
      <c r="G414" s="34" t="str">
        <f t="shared" si="87"/>
        <v>005</v>
      </c>
      <c r="H414" s="33" t="str">
        <f t="shared" si="88"/>
        <v>E001</v>
      </c>
      <c r="I414" s="34">
        <f t="shared" si="89"/>
        <v>24301</v>
      </c>
      <c r="J414" s="34">
        <f t="shared" si="80"/>
        <v>1</v>
      </c>
      <c r="K414" s="34">
        <f t="shared" si="90"/>
        <v>4</v>
      </c>
      <c r="L414" s="34">
        <f t="shared" si="91"/>
        <v>15</v>
      </c>
      <c r="M414" s="34" t="s">
        <v>22</v>
      </c>
      <c r="N414" s="32">
        <v>8140</v>
      </c>
      <c r="O414" s="32" t="s">
        <v>55</v>
      </c>
      <c r="P414" s="32">
        <v>57</v>
      </c>
      <c r="Q414" s="32">
        <v>1</v>
      </c>
      <c r="R414" s="32">
        <v>24301</v>
      </c>
      <c r="S414" s="37">
        <f t="shared" si="81"/>
        <v>0</v>
      </c>
      <c r="T414" s="37">
        <v>0</v>
      </c>
      <c r="U414" s="37">
        <v>0</v>
      </c>
      <c r="V414" s="37">
        <v>0</v>
      </c>
      <c r="W414" s="37">
        <v>0</v>
      </c>
      <c r="X414" s="37">
        <v>0</v>
      </c>
      <c r="Y414" s="37">
        <v>0</v>
      </c>
      <c r="Z414" s="37">
        <v>0</v>
      </c>
      <c r="AA414" s="37">
        <v>0</v>
      </c>
      <c r="AB414" s="37">
        <v>0</v>
      </c>
      <c r="AC414" s="37">
        <v>0</v>
      </c>
      <c r="AD414" s="37">
        <v>0</v>
      </c>
      <c r="AE414" s="37">
        <v>0</v>
      </c>
      <c r="AF414" s="31"/>
      <c r="AG414" s="36">
        <v>0</v>
      </c>
      <c r="AH414" s="24">
        <f t="shared" si="92"/>
        <v>0</v>
      </c>
    </row>
    <row r="415" spans="1:34" s="24" customFormat="1" x14ac:dyDescent="0.2">
      <c r="A415" s="33">
        <f t="shared" si="82"/>
        <v>2000</v>
      </c>
      <c r="B415" s="33">
        <f t="shared" si="83"/>
        <v>2400</v>
      </c>
      <c r="C415" s="34" t="s">
        <v>17</v>
      </c>
      <c r="D415" s="34" t="str">
        <f t="shared" si="84"/>
        <v>2</v>
      </c>
      <c r="E415" s="34">
        <f t="shared" si="85"/>
        <v>5</v>
      </c>
      <c r="F415" s="34" t="str">
        <f t="shared" si="86"/>
        <v>04</v>
      </c>
      <c r="G415" s="34" t="str">
        <f t="shared" si="87"/>
        <v>005</v>
      </c>
      <c r="H415" s="33" t="str">
        <f t="shared" si="88"/>
        <v>E001</v>
      </c>
      <c r="I415" s="34">
        <f t="shared" si="89"/>
        <v>24301</v>
      </c>
      <c r="J415" s="34">
        <f t="shared" si="80"/>
        <v>1</v>
      </c>
      <c r="K415" s="34">
        <f t="shared" si="90"/>
        <v>4</v>
      </c>
      <c r="L415" s="34">
        <f t="shared" si="91"/>
        <v>15</v>
      </c>
      <c r="M415" s="34" t="s">
        <v>22</v>
      </c>
      <c r="N415" s="32">
        <v>8140</v>
      </c>
      <c r="O415" s="32" t="s">
        <v>55</v>
      </c>
      <c r="P415" s="32">
        <v>57</v>
      </c>
      <c r="Q415" s="32">
        <v>1</v>
      </c>
      <c r="R415" s="32">
        <v>24301</v>
      </c>
      <c r="S415" s="37">
        <f t="shared" si="81"/>
        <v>386</v>
      </c>
      <c r="T415" s="37">
        <v>0</v>
      </c>
      <c r="U415" s="37">
        <v>0</v>
      </c>
      <c r="V415" s="37">
        <v>0</v>
      </c>
      <c r="W415" s="37">
        <v>0</v>
      </c>
      <c r="X415" s="37">
        <v>0</v>
      </c>
      <c r="Y415" s="37">
        <v>0</v>
      </c>
      <c r="Z415" s="37">
        <v>0</v>
      </c>
      <c r="AA415" s="37">
        <v>0</v>
      </c>
      <c r="AB415" s="37">
        <v>56</v>
      </c>
      <c r="AC415" s="37">
        <v>110</v>
      </c>
      <c r="AD415" s="37">
        <v>110</v>
      </c>
      <c r="AE415" s="37">
        <v>110</v>
      </c>
      <c r="AF415" s="31"/>
      <c r="AG415" s="36">
        <v>386</v>
      </c>
      <c r="AH415" s="24">
        <f t="shared" si="92"/>
        <v>0</v>
      </c>
    </row>
    <row r="416" spans="1:34" s="24" customFormat="1" x14ac:dyDescent="0.2">
      <c r="A416" s="33">
        <f t="shared" si="82"/>
        <v>2000</v>
      </c>
      <c r="B416" s="33">
        <f t="shared" si="83"/>
        <v>2400</v>
      </c>
      <c r="C416" s="34" t="s">
        <v>17</v>
      </c>
      <c r="D416" s="34" t="str">
        <f t="shared" si="84"/>
        <v>2</v>
      </c>
      <c r="E416" s="34">
        <f t="shared" si="85"/>
        <v>5</v>
      </c>
      <c r="F416" s="34" t="str">
        <f t="shared" si="86"/>
        <v>04</v>
      </c>
      <c r="G416" s="34" t="str">
        <f t="shared" si="87"/>
        <v>005</v>
      </c>
      <c r="H416" s="33" t="str">
        <f t="shared" si="88"/>
        <v>E001</v>
      </c>
      <c r="I416" s="34">
        <f t="shared" si="89"/>
        <v>24401</v>
      </c>
      <c r="J416" s="34">
        <f t="shared" si="80"/>
        <v>1</v>
      </c>
      <c r="K416" s="34">
        <f t="shared" si="90"/>
        <v>4</v>
      </c>
      <c r="L416" s="34">
        <f t="shared" si="91"/>
        <v>15</v>
      </c>
      <c r="M416" s="34" t="s">
        <v>22</v>
      </c>
      <c r="N416" s="32">
        <v>8140</v>
      </c>
      <c r="O416" s="32" t="s">
        <v>55</v>
      </c>
      <c r="P416" s="32">
        <v>57</v>
      </c>
      <c r="Q416" s="32">
        <v>1</v>
      </c>
      <c r="R416" s="32">
        <v>24401</v>
      </c>
      <c r="S416" s="37">
        <f t="shared" si="81"/>
        <v>22220</v>
      </c>
      <c r="T416" s="37">
        <v>0</v>
      </c>
      <c r="U416" s="37">
        <v>0</v>
      </c>
      <c r="V416" s="37">
        <v>0</v>
      </c>
      <c r="W416" s="37">
        <v>0</v>
      </c>
      <c r="X416" s="37">
        <v>0</v>
      </c>
      <c r="Y416" s="37">
        <v>1800</v>
      </c>
      <c r="Z416" s="37">
        <v>0</v>
      </c>
      <c r="AA416" s="37">
        <v>1800</v>
      </c>
      <c r="AB416" s="37">
        <v>2861</v>
      </c>
      <c r="AC416" s="37">
        <v>4653</v>
      </c>
      <c r="AD416" s="37">
        <v>4653</v>
      </c>
      <c r="AE416" s="37">
        <v>6453</v>
      </c>
      <c r="AF416" s="31"/>
      <c r="AG416" s="36">
        <v>22220</v>
      </c>
      <c r="AH416" s="24">
        <f t="shared" si="92"/>
        <v>0</v>
      </c>
    </row>
    <row r="417" spans="1:34" s="24" customFormat="1" x14ac:dyDescent="0.2">
      <c r="A417" s="33">
        <f t="shared" si="82"/>
        <v>2000</v>
      </c>
      <c r="B417" s="33">
        <f t="shared" si="83"/>
        <v>2400</v>
      </c>
      <c r="C417" s="34" t="s">
        <v>17</v>
      </c>
      <c r="D417" s="34" t="str">
        <f t="shared" si="84"/>
        <v>2</v>
      </c>
      <c r="E417" s="34">
        <f t="shared" si="85"/>
        <v>5</v>
      </c>
      <c r="F417" s="34" t="str">
        <f t="shared" si="86"/>
        <v>04</v>
      </c>
      <c r="G417" s="34" t="str">
        <f t="shared" si="87"/>
        <v>005</v>
      </c>
      <c r="H417" s="33" t="str">
        <f t="shared" si="88"/>
        <v>E001</v>
      </c>
      <c r="I417" s="34">
        <f t="shared" si="89"/>
        <v>24501</v>
      </c>
      <c r="J417" s="34">
        <f t="shared" si="80"/>
        <v>1</v>
      </c>
      <c r="K417" s="34">
        <f t="shared" si="90"/>
        <v>4</v>
      </c>
      <c r="L417" s="34">
        <f t="shared" si="91"/>
        <v>15</v>
      </c>
      <c r="M417" s="34" t="s">
        <v>22</v>
      </c>
      <c r="N417" s="32">
        <v>8140</v>
      </c>
      <c r="O417" s="32" t="s">
        <v>55</v>
      </c>
      <c r="P417" s="32">
        <v>57</v>
      </c>
      <c r="Q417" s="32">
        <v>1</v>
      </c>
      <c r="R417" s="32">
        <v>24501</v>
      </c>
      <c r="S417" s="37">
        <f t="shared" si="81"/>
        <v>660</v>
      </c>
      <c r="T417" s="37">
        <v>0</v>
      </c>
      <c r="U417" s="37">
        <v>0</v>
      </c>
      <c r="V417" s="37">
        <v>0</v>
      </c>
      <c r="W417" s="37">
        <v>0</v>
      </c>
      <c r="X417" s="37">
        <v>0</v>
      </c>
      <c r="Y417" s="37">
        <v>660</v>
      </c>
      <c r="Z417" s="37">
        <v>0</v>
      </c>
      <c r="AA417" s="37">
        <v>0</v>
      </c>
      <c r="AB417" s="37">
        <v>0</v>
      </c>
      <c r="AC417" s="37">
        <v>0</v>
      </c>
      <c r="AD417" s="37">
        <v>0</v>
      </c>
      <c r="AE417" s="37">
        <v>0</v>
      </c>
      <c r="AF417" s="31"/>
      <c r="AG417" s="36">
        <v>660</v>
      </c>
      <c r="AH417" s="24">
        <f t="shared" si="92"/>
        <v>0</v>
      </c>
    </row>
    <row r="418" spans="1:34" s="24" customFormat="1" x14ac:dyDescent="0.2">
      <c r="A418" s="33">
        <f t="shared" si="82"/>
        <v>2000</v>
      </c>
      <c r="B418" s="33">
        <f t="shared" si="83"/>
        <v>2400</v>
      </c>
      <c r="C418" s="34" t="s">
        <v>17</v>
      </c>
      <c r="D418" s="34" t="str">
        <f t="shared" si="84"/>
        <v>2</v>
      </c>
      <c r="E418" s="34">
        <f t="shared" si="85"/>
        <v>5</v>
      </c>
      <c r="F418" s="34" t="str">
        <f t="shared" si="86"/>
        <v>04</v>
      </c>
      <c r="G418" s="34" t="str">
        <f t="shared" si="87"/>
        <v>005</v>
      </c>
      <c r="H418" s="33" t="str">
        <f t="shared" si="88"/>
        <v>E001</v>
      </c>
      <c r="I418" s="34">
        <f t="shared" si="89"/>
        <v>24601</v>
      </c>
      <c r="J418" s="34">
        <f t="shared" si="80"/>
        <v>1</v>
      </c>
      <c r="K418" s="34">
        <f t="shared" si="90"/>
        <v>4</v>
      </c>
      <c r="L418" s="34">
        <f t="shared" si="91"/>
        <v>15</v>
      </c>
      <c r="M418" s="34" t="s">
        <v>22</v>
      </c>
      <c r="N418" s="32">
        <v>8140</v>
      </c>
      <c r="O418" s="32" t="s">
        <v>55</v>
      </c>
      <c r="P418" s="32">
        <v>57</v>
      </c>
      <c r="Q418" s="32">
        <v>1</v>
      </c>
      <c r="R418" s="32">
        <v>24601</v>
      </c>
      <c r="S418" s="37">
        <f t="shared" si="81"/>
        <v>47999.040000000001</v>
      </c>
      <c r="T418" s="37">
        <v>0</v>
      </c>
      <c r="U418" s="37">
        <v>0</v>
      </c>
      <c r="V418" s="37">
        <v>0</v>
      </c>
      <c r="W418" s="37">
        <v>9000</v>
      </c>
      <c r="X418" s="37">
        <v>5000</v>
      </c>
      <c r="Y418" s="37">
        <v>0</v>
      </c>
      <c r="Z418" s="37">
        <v>0</v>
      </c>
      <c r="AA418" s="37">
        <v>32000</v>
      </c>
      <c r="AB418" s="37">
        <v>0</v>
      </c>
      <c r="AC418" s="37">
        <v>0</v>
      </c>
      <c r="AD418" s="37">
        <v>199.04</v>
      </c>
      <c r="AE418" s="37">
        <v>1800</v>
      </c>
      <c r="AF418" s="31"/>
      <c r="AG418" s="36">
        <v>47999.040000000001</v>
      </c>
      <c r="AH418" s="24">
        <f t="shared" si="92"/>
        <v>0</v>
      </c>
    </row>
    <row r="419" spans="1:34" s="24" customFormat="1" x14ac:dyDescent="0.2">
      <c r="A419" s="33">
        <f t="shared" si="82"/>
        <v>2000</v>
      </c>
      <c r="B419" s="33">
        <f t="shared" si="83"/>
        <v>2400</v>
      </c>
      <c r="C419" s="34" t="s">
        <v>17</v>
      </c>
      <c r="D419" s="34" t="str">
        <f t="shared" si="84"/>
        <v>2</v>
      </c>
      <c r="E419" s="34">
        <f t="shared" si="85"/>
        <v>5</v>
      </c>
      <c r="F419" s="34" t="str">
        <f t="shared" si="86"/>
        <v>04</v>
      </c>
      <c r="G419" s="34" t="str">
        <f t="shared" si="87"/>
        <v>005</v>
      </c>
      <c r="H419" s="33" t="str">
        <f t="shared" si="88"/>
        <v>E001</v>
      </c>
      <c r="I419" s="34">
        <f t="shared" si="89"/>
        <v>24701</v>
      </c>
      <c r="J419" s="34">
        <f t="shared" si="80"/>
        <v>1</v>
      </c>
      <c r="K419" s="34">
        <f t="shared" si="90"/>
        <v>4</v>
      </c>
      <c r="L419" s="34">
        <f t="shared" si="91"/>
        <v>15</v>
      </c>
      <c r="M419" s="34" t="s">
        <v>22</v>
      </c>
      <c r="N419" s="32">
        <v>8140</v>
      </c>
      <c r="O419" s="32" t="s">
        <v>55</v>
      </c>
      <c r="P419" s="32">
        <v>57</v>
      </c>
      <c r="Q419" s="32">
        <v>1</v>
      </c>
      <c r="R419" s="32">
        <v>24701</v>
      </c>
      <c r="S419" s="37">
        <f t="shared" si="81"/>
        <v>265979.04000000004</v>
      </c>
      <c r="T419" s="37">
        <v>0</v>
      </c>
      <c r="U419" s="37">
        <v>12999.35</v>
      </c>
      <c r="V419" s="37">
        <v>0</v>
      </c>
      <c r="W419" s="37">
        <v>22404</v>
      </c>
      <c r="X419" s="37">
        <v>32201.040000000001</v>
      </c>
      <c r="Y419" s="37">
        <v>60187</v>
      </c>
      <c r="Z419" s="37">
        <v>37000</v>
      </c>
      <c r="AA419" s="37">
        <v>34000</v>
      </c>
      <c r="AB419" s="37">
        <v>0</v>
      </c>
      <c r="AC419" s="37">
        <v>0</v>
      </c>
      <c r="AD419" s="37">
        <v>11000</v>
      </c>
      <c r="AE419" s="37">
        <v>56187.65</v>
      </c>
      <c r="AF419" s="31"/>
      <c r="AG419" s="36">
        <v>265979.04000000004</v>
      </c>
      <c r="AH419" s="24">
        <f t="shared" si="92"/>
        <v>0</v>
      </c>
    </row>
    <row r="420" spans="1:34" s="24" customFormat="1" x14ac:dyDescent="0.2">
      <c r="A420" s="33">
        <f t="shared" si="82"/>
        <v>2000</v>
      </c>
      <c r="B420" s="33">
        <f t="shared" si="83"/>
        <v>2400</v>
      </c>
      <c r="C420" s="34" t="s">
        <v>17</v>
      </c>
      <c r="D420" s="34" t="str">
        <f t="shared" si="84"/>
        <v>2</v>
      </c>
      <c r="E420" s="34">
        <f t="shared" si="85"/>
        <v>5</v>
      </c>
      <c r="F420" s="34" t="str">
        <f t="shared" si="86"/>
        <v>04</v>
      </c>
      <c r="G420" s="34" t="str">
        <f t="shared" si="87"/>
        <v>005</v>
      </c>
      <c r="H420" s="33" t="str">
        <f t="shared" si="88"/>
        <v>E001</v>
      </c>
      <c r="I420" s="34">
        <f t="shared" si="89"/>
        <v>24801</v>
      </c>
      <c r="J420" s="34">
        <f t="shared" si="80"/>
        <v>1</v>
      </c>
      <c r="K420" s="34">
        <f t="shared" si="90"/>
        <v>4</v>
      </c>
      <c r="L420" s="34">
        <f t="shared" si="91"/>
        <v>15</v>
      </c>
      <c r="M420" s="34" t="s">
        <v>22</v>
      </c>
      <c r="N420" s="32">
        <v>8140</v>
      </c>
      <c r="O420" s="32" t="s">
        <v>55</v>
      </c>
      <c r="P420" s="32">
        <v>57</v>
      </c>
      <c r="Q420" s="32">
        <v>1</v>
      </c>
      <c r="R420" s="32">
        <v>24801</v>
      </c>
      <c r="S420" s="37">
        <f t="shared" si="81"/>
        <v>145779.37</v>
      </c>
      <c r="T420" s="37">
        <v>23434</v>
      </c>
      <c r="U420" s="37">
        <v>25000</v>
      </c>
      <c r="V420" s="37">
        <v>29000</v>
      </c>
      <c r="W420" s="37">
        <v>0</v>
      </c>
      <c r="X420" s="37">
        <v>27000</v>
      </c>
      <c r="Y420" s="37">
        <v>27000</v>
      </c>
      <c r="Z420" s="37">
        <v>0</v>
      </c>
      <c r="AA420" s="37">
        <v>10000</v>
      </c>
      <c r="AB420" s="37">
        <v>0</v>
      </c>
      <c r="AC420" s="37">
        <v>0</v>
      </c>
      <c r="AD420" s="37">
        <v>0</v>
      </c>
      <c r="AE420" s="37">
        <v>4345.37</v>
      </c>
      <c r="AF420" s="31"/>
      <c r="AG420" s="36">
        <v>145779.37</v>
      </c>
      <c r="AH420" s="24">
        <f t="shared" si="92"/>
        <v>0</v>
      </c>
    </row>
    <row r="421" spans="1:34" s="24" customFormat="1" x14ac:dyDescent="0.2">
      <c r="A421" s="33">
        <f t="shared" si="82"/>
        <v>2000</v>
      </c>
      <c r="B421" s="33">
        <f t="shared" si="83"/>
        <v>2400</v>
      </c>
      <c r="C421" s="34" t="s">
        <v>17</v>
      </c>
      <c r="D421" s="34" t="str">
        <f t="shared" si="84"/>
        <v>2</v>
      </c>
      <c r="E421" s="34">
        <f t="shared" si="85"/>
        <v>5</v>
      </c>
      <c r="F421" s="34" t="str">
        <f t="shared" si="86"/>
        <v>04</v>
      </c>
      <c r="G421" s="34" t="str">
        <f t="shared" si="87"/>
        <v>005</v>
      </c>
      <c r="H421" s="33" t="str">
        <f t="shared" si="88"/>
        <v>E001</v>
      </c>
      <c r="I421" s="34">
        <f t="shared" si="89"/>
        <v>24901</v>
      </c>
      <c r="J421" s="34">
        <f t="shared" si="80"/>
        <v>1</v>
      </c>
      <c r="K421" s="34">
        <f t="shared" si="90"/>
        <v>4</v>
      </c>
      <c r="L421" s="34">
        <f t="shared" si="91"/>
        <v>15</v>
      </c>
      <c r="M421" s="34" t="s">
        <v>22</v>
      </c>
      <c r="N421" s="32">
        <v>8140</v>
      </c>
      <c r="O421" s="32" t="s">
        <v>55</v>
      </c>
      <c r="P421" s="32">
        <v>57</v>
      </c>
      <c r="Q421" s="32">
        <v>1</v>
      </c>
      <c r="R421" s="32">
        <v>24901</v>
      </c>
      <c r="S421" s="37">
        <f t="shared" si="81"/>
        <v>136049.70000000001</v>
      </c>
      <c r="T421" s="37">
        <v>5199</v>
      </c>
      <c r="U421" s="37">
        <v>14102</v>
      </c>
      <c r="V421" s="37">
        <v>14000</v>
      </c>
      <c r="W421" s="37">
        <v>14102</v>
      </c>
      <c r="X421" s="37">
        <v>14102</v>
      </c>
      <c r="Y421" s="37">
        <v>14102</v>
      </c>
      <c r="Z421" s="37">
        <v>8000</v>
      </c>
      <c r="AA421" s="37">
        <v>14102</v>
      </c>
      <c r="AB421" s="37">
        <v>11000</v>
      </c>
      <c r="AC421" s="37">
        <v>11000</v>
      </c>
      <c r="AD421" s="37">
        <v>8000</v>
      </c>
      <c r="AE421" s="37">
        <v>8340.7000000000007</v>
      </c>
      <c r="AF421" s="31"/>
      <c r="AG421" s="36">
        <v>136049.70000000001</v>
      </c>
      <c r="AH421" s="24">
        <f t="shared" si="92"/>
        <v>0</v>
      </c>
    </row>
    <row r="422" spans="1:34" s="24" customFormat="1" x14ac:dyDescent="0.2">
      <c r="A422" s="33">
        <f t="shared" si="82"/>
        <v>2000</v>
      </c>
      <c r="B422" s="33">
        <f t="shared" si="83"/>
        <v>2500</v>
      </c>
      <c r="C422" s="34" t="s">
        <v>17</v>
      </c>
      <c r="D422" s="34" t="str">
        <f t="shared" si="84"/>
        <v>2</v>
      </c>
      <c r="E422" s="34">
        <f t="shared" si="85"/>
        <v>5</v>
      </c>
      <c r="F422" s="34" t="str">
        <f t="shared" si="86"/>
        <v>04</v>
      </c>
      <c r="G422" s="34" t="str">
        <f t="shared" si="87"/>
        <v>005</v>
      </c>
      <c r="H422" s="33" t="str">
        <f t="shared" si="88"/>
        <v>E001</v>
      </c>
      <c r="I422" s="34">
        <f t="shared" si="89"/>
        <v>25101</v>
      </c>
      <c r="J422" s="34">
        <f t="shared" si="80"/>
        <v>1</v>
      </c>
      <c r="K422" s="34">
        <f t="shared" si="90"/>
        <v>4</v>
      </c>
      <c r="L422" s="34">
        <f t="shared" si="91"/>
        <v>15</v>
      </c>
      <c r="M422" s="34" t="s">
        <v>22</v>
      </c>
      <c r="N422" s="32">
        <v>8140</v>
      </c>
      <c r="O422" s="32" t="s">
        <v>55</v>
      </c>
      <c r="P422" s="32">
        <v>57</v>
      </c>
      <c r="Q422" s="32">
        <v>1</v>
      </c>
      <c r="R422" s="32">
        <v>25101</v>
      </c>
      <c r="S422" s="37">
        <f t="shared" si="81"/>
        <v>144559.75</v>
      </c>
      <c r="T422" s="37">
        <v>0</v>
      </c>
      <c r="U422" s="37">
        <v>0</v>
      </c>
      <c r="V422" s="37">
        <v>0</v>
      </c>
      <c r="W422" s="37">
        <v>18027</v>
      </c>
      <c r="X422" s="37">
        <v>10000</v>
      </c>
      <c r="Y422" s="37">
        <v>51545</v>
      </c>
      <c r="Z422" s="37">
        <v>14000</v>
      </c>
      <c r="AA422" s="37">
        <v>33000</v>
      </c>
      <c r="AB422" s="37">
        <v>0</v>
      </c>
      <c r="AC422" s="37">
        <v>0</v>
      </c>
      <c r="AD422" s="37">
        <v>0</v>
      </c>
      <c r="AE422" s="37">
        <v>17987.75</v>
      </c>
      <c r="AF422" s="31"/>
      <c r="AG422" s="36">
        <v>144559.75</v>
      </c>
      <c r="AH422" s="24">
        <f t="shared" si="92"/>
        <v>0</v>
      </c>
    </row>
    <row r="423" spans="1:34" s="24" customFormat="1" x14ac:dyDescent="0.2">
      <c r="A423" s="33">
        <f t="shared" si="82"/>
        <v>2000</v>
      </c>
      <c r="B423" s="33">
        <f t="shared" si="83"/>
        <v>2500</v>
      </c>
      <c r="C423" s="34" t="s">
        <v>17</v>
      </c>
      <c r="D423" s="34" t="str">
        <f t="shared" si="84"/>
        <v>2</v>
      </c>
      <c r="E423" s="34">
        <f t="shared" si="85"/>
        <v>5</v>
      </c>
      <c r="F423" s="34" t="str">
        <f t="shared" si="86"/>
        <v>04</v>
      </c>
      <c r="G423" s="34" t="str">
        <f t="shared" si="87"/>
        <v>005</v>
      </c>
      <c r="H423" s="33" t="str">
        <f t="shared" si="88"/>
        <v>E001</v>
      </c>
      <c r="I423" s="34">
        <f t="shared" si="89"/>
        <v>25201</v>
      </c>
      <c r="J423" s="34">
        <f t="shared" si="80"/>
        <v>1</v>
      </c>
      <c r="K423" s="34">
        <f t="shared" si="90"/>
        <v>4</v>
      </c>
      <c r="L423" s="34">
        <f t="shared" si="91"/>
        <v>15</v>
      </c>
      <c r="M423" s="34" t="s">
        <v>22</v>
      </c>
      <c r="N423" s="32">
        <v>8140</v>
      </c>
      <c r="O423" s="32" t="s">
        <v>55</v>
      </c>
      <c r="P423" s="32">
        <v>57</v>
      </c>
      <c r="Q423" s="32">
        <v>1</v>
      </c>
      <c r="R423" s="32">
        <v>25201</v>
      </c>
      <c r="S423" s="37">
        <f t="shared" si="81"/>
        <v>516876.76</v>
      </c>
      <c r="T423" s="37">
        <v>50000</v>
      </c>
      <c r="U423" s="37">
        <v>49144</v>
      </c>
      <c r="V423" s="37">
        <v>49099</v>
      </c>
      <c r="W423" s="37">
        <v>50000</v>
      </c>
      <c r="X423" s="37">
        <v>50000</v>
      </c>
      <c r="Y423" s="37">
        <v>50000</v>
      </c>
      <c r="Z423" s="37">
        <v>50000</v>
      </c>
      <c r="AA423" s="37">
        <v>38000</v>
      </c>
      <c r="AB423" s="37">
        <v>48100</v>
      </c>
      <c r="AC423" s="37">
        <v>29000</v>
      </c>
      <c r="AD423" s="37">
        <v>9000</v>
      </c>
      <c r="AE423" s="37">
        <v>44533.760000000002</v>
      </c>
      <c r="AF423" s="31"/>
      <c r="AG423" s="36">
        <v>516876.76</v>
      </c>
      <c r="AH423" s="24">
        <f t="shared" si="92"/>
        <v>0</v>
      </c>
    </row>
    <row r="424" spans="1:34" s="24" customFormat="1" x14ac:dyDescent="0.2">
      <c r="A424" s="33">
        <f t="shared" si="82"/>
        <v>2000</v>
      </c>
      <c r="B424" s="33">
        <f t="shared" si="83"/>
        <v>2500</v>
      </c>
      <c r="C424" s="34" t="s">
        <v>17</v>
      </c>
      <c r="D424" s="34" t="str">
        <f t="shared" si="84"/>
        <v>2</v>
      </c>
      <c r="E424" s="34">
        <f t="shared" si="85"/>
        <v>5</v>
      </c>
      <c r="F424" s="34" t="str">
        <f t="shared" si="86"/>
        <v>04</v>
      </c>
      <c r="G424" s="34" t="str">
        <f t="shared" si="87"/>
        <v>005</v>
      </c>
      <c r="H424" s="33" t="str">
        <f t="shared" si="88"/>
        <v>E001</v>
      </c>
      <c r="I424" s="34">
        <f t="shared" si="89"/>
        <v>25301</v>
      </c>
      <c r="J424" s="34">
        <f t="shared" si="80"/>
        <v>1</v>
      </c>
      <c r="K424" s="34">
        <f t="shared" si="90"/>
        <v>4</v>
      </c>
      <c r="L424" s="34">
        <f t="shared" si="91"/>
        <v>15</v>
      </c>
      <c r="M424" s="34" t="s">
        <v>22</v>
      </c>
      <c r="N424" s="32">
        <v>8140</v>
      </c>
      <c r="O424" s="32" t="s">
        <v>55</v>
      </c>
      <c r="P424" s="32">
        <v>57</v>
      </c>
      <c r="Q424" s="32">
        <v>1</v>
      </c>
      <c r="R424" s="32">
        <v>25301</v>
      </c>
      <c r="S424" s="37">
        <f t="shared" si="81"/>
        <v>144318.38</v>
      </c>
      <c r="T424" s="37">
        <v>60500</v>
      </c>
      <c r="U424" s="37">
        <v>30000</v>
      </c>
      <c r="V424" s="37">
        <v>43818.38</v>
      </c>
      <c r="W424" s="37">
        <v>10000</v>
      </c>
      <c r="X424" s="37">
        <v>0</v>
      </c>
      <c r="Y424" s="37">
        <v>0</v>
      </c>
      <c r="Z424" s="37">
        <v>0</v>
      </c>
      <c r="AA424" s="37">
        <v>0</v>
      </c>
      <c r="AB424" s="37">
        <v>0</v>
      </c>
      <c r="AC424" s="37">
        <v>0</v>
      </c>
      <c r="AD424" s="37">
        <v>0</v>
      </c>
      <c r="AE424" s="37">
        <v>0</v>
      </c>
      <c r="AF424" s="31"/>
      <c r="AG424" s="36">
        <v>144318.38</v>
      </c>
      <c r="AH424" s="24">
        <f t="shared" si="92"/>
        <v>0</v>
      </c>
    </row>
    <row r="425" spans="1:34" s="24" customFormat="1" x14ac:dyDescent="0.2">
      <c r="A425" s="33">
        <f t="shared" si="82"/>
        <v>2000</v>
      </c>
      <c r="B425" s="33">
        <f t="shared" si="83"/>
        <v>2500</v>
      </c>
      <c r="C425" s="34" t="s">
        <v>17</v>
      </c>
      <c r="D425" s="34" t="str">
        <f t="shared" si="84"/>
        <v>2</v>
      </c>
      <c r="E425" s="34">
        <f t="shared" si="85"/>
        <v>5</v>
      </c>
      <c r="F425" s="34" t="str">
        <f t="shared" si="86"/>
        <v>04</v>
      </c>
      <c r="G425" s="34" t="str">
        <f t="shared" si="87"/>
        <v>005</v>
      </c>
      <c r="H425" s="33" t="str">
        <f t="shared" si="88"/>
        <v>E001</v>
      </c>
      <c r="I425" s="34">
        <f t="shared" si="89"/>
        <v>25401</v>
      </c>
      <c r="J425" s="34">
        <f t="shared" si="80"/>
        <v>1</v>
      </c>
      <c r="K425" s="34">
        <f t="shared" si="90"/>
        <v>4</v>
      </c>
      <c r="L425" s="34">
        <f t="shared" si="91"/>
        <v>15</v>
      </c>
      <c r="M425" s="34" t="s">
        <v>22</v>
      </c>
      <c r="N425" s="32">
        <v>8140</v>
      </c>
      <c r="O425" s="32" t="s">
        <v>55</v>
      </c>
      <c r="P425" s="32">
        <v>57</v>
      </c>
      <c r="Q425" s="32">
        <v>1</v>
      </c>
      <c r="R425" s="32">
        <v>25401</v>
      </c>
      <c r="S425" s="37">
        <f t="shared" si="81"/>
        <v>5054.18</v>
      </c>
      <c r="T425" s="37">
        <v>0</v>
      </c>
      <c r="U425" s="37">
        <v>0</v>
      </c>
      <c r="V425" s="37">
        <v>0</v>
      </c>
      <c r="W425" s="37">
        <v>0</v>
      </c>
      <c r="X425" s="37">
        <v>0</v>
      </c>
      <c r="Y425" s="37">
        <v>0</v>
      </c>
      <c r="Z425" s="37">
        <v>0</v>
      </c>
      <c r="AA425" s="37">
        <v>0</v>
      </c>
      <c r="AB425" s="37">
        <v>0</v>
      </c>
      <c r="AC425" s="37">
        <v>0</v>
      </c>
      <c r="AD425" s="37">
        <v>3021</v>
      </c>
      <c r="AE425" s="37">
        <v>2033.18</v>
      </c>
      <c r="AF425" s="31"/>
      <c r="AG425" s="36">
        <v>5054.18</v>
      </c>
      <c r="AH425" s="24">
        <f t="shared" si="92"/>
        <v>0</v>
      </c>
    </row>
    <row r="426" spans="1:34" s="24" customFormat="1" x14ac:dyDescent="0.2">
      <c r="A426" s="33">
        <f t="shared" si="82"/>
        <v>2000</v>
      </c>
      <c r="B426" s="33">
        <f t="shared" si="83"/>
        <v>2500</v>
      </c>
      <c r="C426" s="34" t="s">
        <v>17</v>
      </c>
      <c r="D426" s="34" t="str">
        <f t="shared" si="84"/>
        <v>2</v>
      </c>
      <c r="E426" s="34">
        <f t="shared" si="85"/>
        <v>5</v>
      </c>
      <c r="F426" s="34" t="str">
        <f t="shared" si="86"/>
        <v>04</v>
      </c>
      <c r="G426" s="34" t="str">
        <f t="shared" si="87"/>
        <v>005</v>
      </c>
      <c r="H426" s="33" t="str">
        <f t="shared" si="88"/>
        <v>E001</v>
      </c>
      <c r="I426" s="34">
        <f t="shared" si="89"/>
        <v>25501</v>
      </c>
      <c r="J426" s="34">
        <f t="shared" si="80"/>
        <v>1</v>
      </c>
      <c r="K426" s="34">
        <f t="shared" si="90"/>
        <v>4</v>
      </c>
      <c r="L426" s="34">
        <f t="shared" si="91"/>
        <v>15</v>
      </c>
      <c r="M426" s="34" t="s">
        <v>22</v>
      </c>
      <c r="N426" s="32">
        <v>8140</v>
      </c>
      <c r="O426" s="32" t="s">
        <v>55</v>
      </c>
      <c r="P426" s="32">
        <v>57</v>
      </c>
      <c r="Q426" s="32">
        <v>1</v>
      </c>
      <c r="R426" s="32">
        <v>25501</v>
      </c>
      <c r="S426" s="37">
        <f t="shared" si="81"/>
        <v>351985.88</v>
      </c>
      <c r="T426" s="37">
        <v>10000</v>
      </c>
      <c r="U426" s="37">
        <v>10000</v>
      </c>
      <c r="V426" s="37">
        <v>10000</v>
      </c>
      <c r="W426" s="37">
        <v>27210</v>
      </c>
      <c r="X426" s="37">
        <v>43938</v>
      </c>
      <c r="Y426" s="37">
        <v>12000</v>
      </c>
      <c r="Z426" s="37">
        <v>42000</v>
      </c>
      <c r="AA426" s="37">
        <v>43938</v>
      </c>
      <c r="AB426" s="37">
        <v>42000</v>
      </c>
      <c r="AC426" s="37">
        <v>23023.88</v>
      </c>
      <c r="AD426" s="37">
        <v>43938</v>
      </c>
      <c r="AE426" s="37">
        <v>43938</v>
      </c>
      <c r="AF426" s="31"/>
      <c r="AG426" s="36">
        <v>351985.88</v>
      </c>
      <c r="AH426" s="24">
        <f t="shared" si="92"/>
        <v>0</v>
      </c>
    </row>
    <row r="427" spans="1:34" s="24" customFormat="1" x14ac:dyDescent="0.2">
      <c r="A427" s="33">
        <f t="shared" si="82"/>
        <v>2000</v>
      </c>
      <c r="B427" s="33">
        <f t="shared" si="83"/>
        <v>2500</v>
      </c>
      <c r="C427" s="34" t="s">
        <v>17</v>
      </c>
      <c r="D427" s="34" t="str">
        <f t="shared" si="84"/>
        <v>2</v>
      </c>
      <c r="E427" s="34">
        <f t="shared" si="85"/>
        <v>5</v>
      </c>
      <c r="F427" s="34" t="str">
        <f t="shared" si="86"/>
        <v>04</v>
      </c>
      <c r="G427" s="34" t="str">
        <f t="shared" si="87"/>
        <v>005</v>
      </c>
      <c r="H427" s="33" t="str">
        <f t="shared" si="88"/>
        <v>E001</v>
      </c>
      <c r="I427" s="34">
        <f t="shared" si="89"/>
        <v>25601</v>
      </c>
      <c r="J427" s="34">
        <f t="shared" si="80"/>
        <v>1</v>
      </c>
      <c r="K427" s="34">
        <f t="shared" si="90"/>
        <v>4</v>
      </c>
      <c r="L427" s="34">
        <f t="shared" si="91"/>
        <v>15</v>
      </c>
      <c r="M427" s="34" t="s">
        <v>22</v>
      </c>
      <c r="N427" s="32">
        <v>8140</v>
      </c>
      <c r="O427" s="32" t="s">
        <v>55</v>
      </c>
      <c r="P427" s="32">
        <v>57</v>
      </c>
      <c r="Q427" s="32">
        <v>1</v>
      </c>
      <c r="R427" s="32">
        <v>25601</v>
      </c>
      <c r="S427" s="37">
        <f t="shared" si="81"/>
        <v>110000</v>
      </c>
      <c r="T427" s="37">
        <v>0</v>
      </c>
      <c r="U427" s="37">
        <v>10000</v>
      </c>
      <c r="V427" s="37">
        <v>10000</v>
      </c>
      <c r="W427" s="37">
        <v>10000</v>
      </c>
      <c r="X427" s="37">
        <v>10000</v>
      </c>
      <c r="Y427" s="37">
        <v>10000</v>
      </c>
      <c r="Z427" s="37">
        <v>10000</v>
      </c>
      <c r="AA427" s="37">
        <v>10000</v>
      </c>
      <c r="AB427" s="37">
        <v>10000</v>
      </c>
      <c r="AC427" s="37">
        <v>10000</v>
      </c>
      <c r="AD427" s="37">
        <v>10000</v>
      </c>
      <c r="AE427" s="37">
        <v>10000</v>
      </c>
      <c r="AF427" s="31"/>
      <c r="AG427" s="36">
        <v>110000</v>
      </c>
      <c r="AH427" s="24">
        <f t="shared" si="92"/>
        <v>0</v>
      </c>
    </row>
    <row r="428" spans="1:34" s="24" customFormat="1" x14ac:dyDescent="0.2">
      <c r="A428" s="33">
        <f t="shared" si="82"/>
        <v>2000</v>
      </c>
      <c r="B428" s="33">
        <f t="shared" si="83"/>
        <v>2500</v>
      </c>
      <c r="C428" s="34" t="s">
        <v>17</v>
      </c>
      <c r="D428" s="34" t="str">
        <f t="shared" si="84"/>
        <v>2</v>
      </c>
      <c r="E428" s="34">
        <f t="shared" si="85"/>
        <v>5</v>
      </c>
      <c r="F428" s="34" t="str">
        <f t="shared" si="86"/>
        <v>04</v>
      </c>
      <c r="G428" s="34" t="str">
        <f t="shared" si="87"/>
        <v>005</v>
      </c>
      <c r="H428" s="33" t="str">
        <f t="shared" si="88"/>
        <v>E001</v>
      </c>
      <c r="I428" s="34">
        <f t="shared" si="89"/>
        <v>25901</v>
      </c>
      <c r="J428" s="34">
        <f t="shared" si="80"/>
        <v>1</v>
      </c>
      <c r="K428" s="34">
        <f t="shared" si="90"/>
        <v>4</v>
      </c>
      <c r="L428" s="34">
        <f t="shared" si="91"/>
        <v>15</v>
      </c>
      <c r="M428" s="34" t="s">
        <v>22</v>
      </c>
      <c r="N428" s="32">
        <v>8140</v>
      </c>
      <c r="O428" s="32" t="s">
        <v>55</v>
      </c>
      <c r="P428" s="32">
        <v>57</v>
      </c>
      <c r="Q428" s="32">
        <v>1</v>
      </c>
      <c r="R428" s="32">
        <v>25901</v>
      </c>
      <c r="S428" s="37">
        <f t="shared" si="81"/>
        <v>108951.26</v>
      </c>
      <c r="T428" s="37">
        <v>0</v>
      </c>
      <c r="U428" s="37">
        <v>10000</v>
      </c>
      <c r="V428" s="37">
        <v>10000</v>
      </c>
      <c r="W428" s="37">
        <v>9500</v>
      </c>
      <c r="X428" s="37">
        <v>10000</v>
      </c>
      <c r="Y428" s="37">
        <v>10000</v>
      </c>
      <c r="Z428" s="37">
        <v>10000</v>
      </c>
      <c r="AA428" s="37">
        <v>10000</v>
      </c>
      <c r="AB428" s="37">
        <v>10000</v>
      </c>
      <c r="AC428" s="37">
        <v>9451.26</v>
      </c>
      <c r="AD428" s="37">
        <v>10000</v>
      </c>
      <c r="AE428" s="37">
        <v>10000</v>
      </c>
      <c r="AF428" s="31"/>
      <c r="AG428" s="36">
        <v>108951.26</v>
      </c>
      <c r="AH428" s="24">
        <f t="shared" si="92"/>
        <v>0</v>
      </c>
    </row>
    <row r="429" spans="1:34" s="24" customFormat="1" x14ac:dyDescent="0.2">
      <c r="A429" s="33">
        <f t="shared" si="82"/>
        <v>2000</v>
      </c>
      <c r="B429" s="33">
        <f t="shared" si="83"/>
        <v>2600</v>
      </c>
      <c r="C429" s="34" t="s">
        <v>17</v>
      </c>
      <c r="D429" s="34" t="str">
        <f t="shared" si="84"/>
        <v>2</v>
      </c>
      <c r="E429" s="34">
        <f t="shared" si="85"/>
        <v>5</v>
      </c>
      <c r="F429" s="34" t="str">
        <f t="shared" si="86"/>
        <v>04</v>
      </c>
      <c r="G429" s="34" t="str">
        <f t="shared" si="87"/>
        <v>005</v>
      </c>
      <c r="H429" s="33" t="str">
        <f t="shared" si="88"/>
        <v>E001</v>
      </c>
      <c r="I429" s="34">
        <f t="shared" si="89"/>
        <v>26102</v>
      </c>
      <c r="J429" s="34">
        <f t="shared" si="80"/>
        <v>1</v>
      </c>
      <c r="K429" s="34">
        <f t="shared" si="90"/>
        <v>4</v>
      </c>
      <c r="L429" s="34">
        <f t="shared" si="91"/>
        <v>15</v>
      </c>
      <c r="M429" s="34" t="s">
        <v>22</v>
      </c>
      <c r="N429" s="32">
        <v>8140</v>
      </c>
      <c r="O429" s="32" t="s">
        <v>55</v>
      </c>
      <c r="P429" s="32">
        <v>57</v>
      </c>
      <c r="Q429" s="32">
        <v>1</v>
      </c>
      <c r="R429" s="32">
        <v>26102</v>
      </c>
      <c r="S429" s="37">
        <f t="shared" si="81"/>
        <v>108747.34</v>
      </c>
      <c r="T429" s="37">
        <v>12000</v>
      </c>
      <c r="U429" s="37">
        <v>12000</v>
      </c>
      <c r="V429" s="37">
        <v>7997.34</v>
      </c>
      <c r="W429" s="37">
        <v>12000</v>
      </c>
      <c r="X429" s="37">
        <v>4500</v>
      </c>
      <c r="Y429" s="37">
        <v>12000</v>
      </c>
      <c r="Z429" s="37">
        <v>5000</v>
      </c>
      <c r="AA429" s="37">
        <v>12000</v>
      </c>
      <c r="AB429" s="37">
        <v>2000</v>
      </c>
      <c r="AC429" s="37">
        <v>6000</v>
      </c>
      <c r="AD429" s="37">
        <v>11250</v>
      </c>
      <c r="AE429" s="37">
        <v>12000</v>
      </c>
      <c r="AF429" s="31"/>
      <c r="AG429" s="36">
        <v>108747.34</v>
      </c>
      <c r="AH429" s="24">
        <f t="shared" si="92"/>
        <v>0</v>
      </c>
    </row>
    <row r="430" spans="1:34" s="24" customFormat="1" x14ac:dyDescent="0.2">
      <c r="A430" s="33">
        <f t="shared" si="82"/>
        <v>2000</v>
      </c>
      <c r="B430" s="33">
        <f t="shared" si="83"/>
        <v>2700</v>
      </c>
      <c r="C430" s="34" t="s">
        <v>17</v>
      </c>
      <c r="D430" s="34" t="str">
        <f t="shared" si="84"/>
        <v>2</v>
      </c>
      <c r="E430" s="34">
        <f t="shared" si="85"/>
        <v>5</v>
      </c>
      <c r="F430" s="34" t="str">
        <f t="shared" si="86"/>
        <v>04</v>
      </c>
      <c r="G430" s="34" t="str">
        <f t="shared" si="87"/>
        <v>005</v>
      </c>
      <c r="H430" s="33" t="str">
        <f t="shared" si="88"/>
        <v>E001</v>
      </c>
      <c r="I430" s="34">
        <f t="shared" si="89"/>
        <v>27101</v>
      </c>
      <c r="J430" s="34">
        <f t="shared" si="80"/>
        <v>1</v>
      </c>
      <c r="K430" s="34">
        <f t="shared" si="90"/>
        <v>4</v>
      </c>
      <c r="L430" s="34">
        <f t="shared" si="91"/>
        <v>15</v>
      </c>
      <c r="M430" s="34" t="s">
        <v>22</v>
      </c>
      <c r="N430" s="32">
        <v>8140</v>
      </c>
      <c r="O430" s="32" t="s">
        <v>55</v>
      </c>
      <c r="P430" s="32">
        <v>57</v>
      </c>
      <c r="Q430" s="32">
        <v>1</v>
      </c>
      <c r="R430" s="32">
        <v>27101</v>
      </c>
      <c r="S430" s="37">
        <f t="shared" si="81"/>
        <v>18000</v>
      </c>
      <c r="T430" s="37">
        <v>0</v>
      </c>
      <c r="U430" s="37">
        <v>0</v>
      </c>
      <c r="V430" s="37">
        <v>0</v>
      </c>
      <c r="W430" s="37">
        <v>0</v>
      </c>
      <c r="X430" s="37">
        <v>0</v>
      </c>
      <c r="Y430" s="37">
        <v>6000</v>
      </c>
      <c r="Z430" s="37">
        <v>0</v>
      </c>
      <c r="AA430" s="37">
        <v>0</v>
      </c>
      <c r="AB430" s="37">
        <v>6000</v>
      </c>
      <c r="AC430" s="37">
        <v>0</v>
      </c>
      <c r="AD430" s="37">
        <v>6000</v>
      </c>
      <c r="AE430" s="37">
        <v>0</v>
      </c>
      <c r="AF430" s="31"/>
      <c r="AG430" s="36">
        <v>18000</v>
      </c>
      <c r="AH430" s="24">
        <f t="shared" si="92"/>
        <v>0</v>
      </c>
    </row>
    <row r="431" spans="1:34" s="24" customFormat="1" x14ac:dyDescent="0.2">
      <c r="A431" s="33">
        <f t="shared" si="82"/>
        <v>2000</v>
      </c>
      <c r="B431" s="33">
        <f t="shared" si="83"/>
        <v>2700</v>
      </c>
      <c r="C431" s="34" t="s">
        <v>17</v>
      </c>
      <c r="D431" s="34" t="str">
        <f t="shared" si="84"/>
        <v>2</v>
      </c>
      <c r="E431" s="34">
        <f t="shared" si="85"/>
        <v>5</v>
      </c>
      <c r="F431" s="34" t="str">
        <f t="shared" si="86"/>
        <v>04</v>
      </c>
      <c r="G431" s="34" t="str">
        <f t="shared" si="87"/>
        <v>005</v>
      </c>
      <c r="H431" s="33" t="str">
        <f t="shared" si="88"/>
        <v>E001</v>
      </c>
      <c r="I431" s="34">
        <f t="shared" si="89"/>
        <v>27201</v>
      </c>
      <c r="J431" s="34">
        <f t="shared" si="80"/>
        <v>1</v>
      </c>
      <c r="K431" s="34">
        <f t="shared" si="90"/>
        <v>4</v>
      </c>
      <c r="L431" s="34">
        <f t="shared" si="91"/>
        <v>15</v>
      </c>
      <c r="M431" s="34" t="s">
        <v>22</v>
      </c>
      <c r="N431" s="32">
        <v>8140</v>
      </c>
      <c r="O431" s="32" t="s">
        <v>55</v>
      </c>
      <c r="P431" s="32">
        <v>57</v>
      </c>
      <c r="Q431" s="32">
        <v>1</v>
      </c>
      <c r="R431" s="32">
        <v>27201</v>
      </c>
      <c r="S431" s="37">
        <f t="shared" si="81"/>
        <v>23090</v>
      </c>
      <c r="T431" s="37">
        <v>0</v>
      </c>
      <c r="U431" s="37">
        <v>0</v>
      </c>
      <c r="V431" s="37">
        <v>0</v>
      </c>
      <c r="W431" s="37">
        <v>0</v>
      </c>
      <c r="X431" s="37">
        <v>0</v>
      </c>
      <c r="Y431" s="37">
        <v>6000</v>
      </c>
      <c r="Z431" s="37">
        <v>0</v>
      </c>
      <c r="AA431" s="37">
        <v>6000</v>
      </c>
      <c r="AB431" s="37">
        <v>6000</v>
      </c>
      <c r="AC431" s="37">
        <v>0</v>
      </c>
      <c r="AD431" s="37">
        <v>0</v>
      </c>
      <c r="AE431" s="37">
        <v>5090</v>
      </c>
      <c r="AF431" s="31"/>
      <c r="AG431" s="36">
        <v>23090</v>
      </c>
      <c r="AH431" s="24">
        <f t="shared" si="92"/>
        <v>0</v>
      </c>
    </row>
    <row r="432" spans="1:34" s="24" customFormat="1" x14ac:dyDescent="0.2">
      <c r="A432" s="33">
        <f t="shared" si="82"/>
        <v>2000</v>
      </c>
      <c r="B432" s="33">
        <f t="shared" si="83"/>
        <v>2700</v>
      </c>
      <c r="C432" s="34" t="s">
        <v>17</v>
      </c>
      <c r="D432" s="34" t="str">
        <f t="shared" si="84"/>
        <v>2</v>
      </c>
      <c r="E432" s="34">
        <f t="shared" si="85"/>
        <v>5</v>
      </c>
      <c r="F432" s="34" t="str">
        <f t="shared" si="86"/>
        <v>04</v>
      </c>
      <c r="G432" s="34" t="str">
        <f t="shared" si="87"/>
        <v>005</v>
      </c>
      <c r="H432" s="33" t="str">
        <f t="shared" si="88"/>
        <v>E001</v>
      </c>
      <c r="I432" s="34">
        <f t="shared" si="89"/>
        <v>27401</v>
      </c>
      <c r="J432" s="34">
        <f t="shared" si="80"/>
        <v>1</v>
      </c>
      <c r="K432" s="34">
        <f t="shared" si="90"/>
        <v>4</v>
      </c>
      <c r="L432" s="34">
        <f t="shared" si="91"/>
        <v>15</v>
      </c>
      <c r="M432" s="34" t="s">
        <v>22</v>
      </c>
      <c r="N432" s="32">
        <v>8140</v>
      </c>
      <c r="O432" s="32" t="s">
        <v>55</v>
      </c>
      <c r="P432" s="32">
        <v>57</v>
      </c>
      <c r="Q432" s="32">
        <v>1</v>
      </c>
      <c r="R432" s="32">
        <v>27401</v>
      </c>
      <c r="S432" s="37">
        <f t="shared" si="81"/>
        <v>24000</v>
      </c>
      <c r="T432" s="37">
        <v>0</v>
      </c>
      <c r="U432" s="37">
        <v>0</v>
      </c>
      <c r="V432" s="37">
        <v>0</v>
      </c>
      <c r="W432" s="37">
        <v>0</v>
      </c>
      <c r="X432" s="37">
        <v>0</v>
      </c>
      <c r="Y432" s="37">
        <v>8000</v>
      </c>
      <c r="Z432" s="37">
        <v>0</v>
      </c>
      <c r="AA432" s="37">
        <v>0</v>
      </c>
      <c r="AB432" s="37">
        <v>8000</v>
      </c>
      <c r="AC432" s="37">
        <v>0</v>
      </c>
      <c r="AD432" s="37">
        <v>8000</v>
      </c>
      <c r="AE432" s="37">
        <v>0</v>
      </c>
      <c r="AF432" s="31"/>
      <c r="AG432" s="36">
        <v>24000</v>
      </c>
      <c r="AH432" s="24">
        <f t="shared" si="92"/>
        <v>0</v>
      </c>
    </row>
    <row r="433" spans="1:34" s="24" customFormat="1" x14ac:dyDescent="0.2">
      <c r="A433" s="33">
        <f t="shared" si="82"/>
        <v>2000</v>
      </c>
      <c r="B433" s="33">
        <f t="shared" si="83"/>
        <v>2700</v>
      </c>
      <c r="C433" s="34" t="s">
        <v>17</v>
      </c>
      <c r="D433" s="34" t="str">
        <f t="shared" si="84"/>
        <v>2</v>
      </c>
      <c r="E433" s="34">
        <f t="shared" si="85"/>
        <v>5</v>
      </c>
      <c r="F433" s="34" t="str">
        <f t="shared" si="86"/>
        <v>04</v>
      </c>
      <c r="G433" s="34" t="str">
        <f t="shared" si="87"/>
        <v>005</v>
      </c>
      <c r="H433" s="33" t="str">
        <f t="shared" si="88"/>
        <v>E001</v>
      </c>
      <c r="I433" s="34">
        <f t="shared" si="89"/>
        <v>27501</v>
      </c>
      <c r="J433" s="34">
        <f t="shared" si="80"/>
        <v>1</v>
      </c>
      <c r="K433" s="34">
        <f t="shared" si="90"/>
        <v>4</v>
      </c>
      <c r="L433" s="34">
        <f t="shared" si="91"/>
        <v>15</v>
      </c>
      <c r="M433" s="34" t="s">
        <v>22</v>
      </c>
      <c r="N433" s="32">
        <v>8140</v>
      </c>
      <c r="O433" s="32" t="s">
        <v>55</v>
      </c>
      <c r="P433" s="32">
        <v>57</v>
      </c>
      <c r="Q433" s="32">
        <v>1</v>
      </c>
      <c r="R433" s="32">
        <v>27501</v>
      </c>
      <c r="S433" s="37">
        <f t="shared" si="81"/>
        <v>24000</v>
      </c>
      <c r="T433" s="37">
        <v>0</v>
      </c>
      <c r="U433" s="37">
        <v>0</v>
      </c>
      <c r="V433" s="37">
        <v>0</v>
      </c>
      <c r="W433" s="37">
        <v>0</v>
      </c>
      <c r="X433" s="37">
        <v>0</v>
      </c>
      <c r="Y433" s="37">
        <v>6000</v>
      </c>
      <c r="Z433" s="37">
        <v>0</v>
      </c>
      <c r="AA433" s="37">
        <v>6000</v>
      </c>
      <c r="AB433" s="37">
        <v>6000</v>
      </c>
      <c r="AC433" s="37">
        <v>0</v>
      </c>
      <c r="AD433" s="37">
        <v>0</v>
      </c>
      <c r="AE433" s="37">
        <v>6000</v>
      </c>
      <c r="AF433" s="31"/>
      <c r="AG433" s="36">
        <v>24000</v>
      </c>
      <c r="AH433" s="24">
        <f t="shared" si="92"/>
        <v>0</v>
      </c>
    </row>
    <row r="434" spans="1:34" s="24" customFormat="1" x14ac:dyDescent="0.2">
      <c r="A434" s="33">
        <f t="shared" si="82"/>
        <v>2000</v>
      </c>
      <c r="B434" s="33">
        <f t="shared" si="83"/>
        <v>2900</v>
      </c>
      <c r="C434" s="34" t="s">
        <v>17</v>
      </c>
      <c r="D434" s="34" t="str">
        <f t="shared" si="84"/>
        <v>2</v>
      </c>
      <c r="E434" s="34">
        <f t="shared" si="85"/>
        <v>5</v>
      </c>
      <c r="F434" s="34" t="str">
        <f t="shared" si="86"/>
        <v>04</v>
      </c>
      <c r="G434" s="34" t="str">
        <f t="shared" si="87"/>
        <v>005</v>
      </c>
      <c r="H434" s="33" t="str">
        <f t="shared" si="88"/>
        <v>E001</v>
      </c>
      <c r="I434" s="34">
        <f t="shared" si="89"/>
        <v>29101</v>
      </c>
      <c r="J434" s="34">
        <f t="shared" si="80"/>
        <v>1</v>
      </c>
      <c r="K434" s="34">
        <f t="shared" si="90"/>
        <v>4</v>
      </c>
      <c r="L434" s="34">
        <f t="shared" si="91"/>
        <v>15</v>
      </c>
      <c r="M434" s="34" t="s">
        <v>22</v>
      </c>
      <c r="N434" s="32">
        <v>8140</v>
      </c>
      <c r="O434" s="32" t="s">
        <v>55</v>
      </c>
      <c r="P434" s="32">
        <v>57</v>
      </c>
      <c r="Q434" s="32">
        <v>1</v>
      </c>
      <c r="R434" s="32">
        <v>29101</v>
      </c>
      <c r="S434" s="37">
        <f t="shared" si="81"/>
        <v>5817.16</v>
      </c>
      <c r="T434" s="37">
        <v>0</v>
      </c>
      <c r="U434" s="37">
        <v>0</v>
      </c>
      <c r="V434" s="37">
        <v>0</v>
      </c>
      <c r="W434" s="37">
        <v>1000</v>
      </c>
      <c r="X434" s="37">
        <v>817.16</v>
      </c>
      <c r="Y434" s="37">
        <v>0</v>
      </c>
      <c r="Z434" s="37">
        <v>1000</v>
      </c>
      <c r="AA434" s="37">
        <v>1000</v>
      </c>
      <c r="AB434" s="37">
        <v>0</v>
      </c>
      <c r="AC434" s="37">
        <v>1000</v>
      </c>
      <c r="AD434" s="37">
        <v>0</v>
      </c>
      <c r="AE434" s="37">
        <v>1000</v>
      </c>
      <c r="AF434" s="31"/>
      <c r="AG434" s="36">
        <v>5817.16</v>
      </c>
      <c r="AH434" s="24">
        <f t="shared" si="92"/>
        <v>0</v>
      </c>
    </row>
    <row r="435" spans="1:34" s="24" customFormat="1" x14ac:dyDescent="0.2">
      <c r="A435" s="33">
        <f t="shared" si="82"/>
        <v>2000</v>
      </c>
      <c r="B435" s="33">
        <f t="shared" si="83"/>
        <v>2900</v>
      </c>
      <c r="C435" s="34" t="s">
        <v>17</v>
      </c>
      <c r="D435" s="34" t="str">
        <f t="shared" si="84"/>
        <v>2</v>
      </c>
      <c r="E435" s="34">
        <f t="shared" si="85"/>
        <v>5</v>
      </c>
      <c r="F435" s="34" t="str">
        <f t="shared" si="86"/>
        <v>04</v>
      </c>
      <c r="G435" s="34" t="str">
        <f t="shared" si="87"/>
        <v>005</v>
      </c>
      <c r="H435" s="33" t="str">
        <f t="shared" si="88"/>
        <v>E001</v>
      </c>
      <c r="I435" s="34">
        <f t="shared" si="89"/>
        <v>29201</v>
      </c>
      <c r="J435" s="34">
        <f t="shared" si="80"/>
        <v>1</v>
      </c>
      <c r="K435" s="34">
        <f t="shared" si="90"/>
        <v>4</v>
      </c>
      <c r="L435" s="34">
        <f t="shared" si="91"/>
        <v>15</v>
      </c>
      <c r="M435" s="34" t="s">
        <v>22</v>
      </c>
      <c r="N435" s="32">
        <v>8140</v>
      </c>
      <c r="O435" s="32" t="s">
        <v>55</v>
      </c>
      <c r="P435" s="32">
        <v>57</v>
      </c>
      <c r="Q435" s="32">
        <v>1</v>
      </c>
      <c r="R435" s="32">
        <v>29201</v>
      </c>
      <c r="S435" s="37">
        <f t="shared" si="81"/>
        <v>0</v>
      </c>
      <c r="T435" s="37">
        <v>0</v>
      </c>
      <c r="U435" s="37">
        <v>0</v>
      </c>
      <c r="V435" s="37">
        <v>0</v>
      </c>
      <c r="W435" s="37">
        <v>0</v>
      </c>
      <c r="X435" s="37">
        <v>0</v>
      </c>
      <c r="Y435" s="37">
        <v>0</v>
      </c>
      <c r="Z435" s="37">
        <v>0</v>
      </c>
      <c r="AA435" s="37">
        <v>0</v>
      </c>
      <c r="AB435" s="37">
        <v>0</v>
      </c>
      <c r="AC435" s="37">
        <v>0</v>
      </c>
      <c r="AD435" s="37">
        <v>0</v>
      </c>
      <c r="AE435" s="37">
        <v>0</v>
      </c>
      <c r="AF435" s="31"/>
      <c r="AG435" s="36">
        <v>0</v>
      </c>
      <c r="AH435" s="24">
        <f t="shared" si="92"/>
        <v>0</v>
      </c>
    </row>
    <row r="436" spans="1:34" s="24" customFormat="1" x14ac:dyDescent="0.2">
      <c r="A436" s="33">
        <f t="shared" si="82"/>
        <v>2000</v>
      </c>
      <c r="B436" s="33">
        <f t="shared" si="83"/>
        <v>2900</v>
      </c>
      <c r="C436" s="34" t="s">
        <v>17</v>
      </c>
      <c r="D436" s="34" t="str">
        <f t="shared" si="84"/>
        <v>2</v>
      </c>
      <c r="E436" s="34">
        <f t="shared" si="85"/>
        <v>5</v>
      </c>
      <c r="F436" s="34" t="str">
        <f t="shared" si="86"/>
        <v>04</v>
      </c>
      <c r="G436" s="34" t="str">
        <f t="shared" si="87"/>
        <v>005</v>
      </c>
      <c r="H436" s="33" t="str">
        <f t="shared" si="88"/>
        <v>E001</v>
      </c>
      <c r="I436" s="34">
        <f t="shared" si="89"/>
        <v>29301</v>
      </c>
      <c r="J436" s="34">
        <f t="shared" si="80"/>
        <v>1</v>
      </c>
      <c r="K436" s="34">
        <f t="shared" si="90"/>
        <v>4</v>
      </c>
      <c r="L436" s="34">
        <f t="shared" si="91"/>
        <v>15</v>
      </c>
      <c r="M436" s="34" t="s">
        <v>22</v>
      </c>
      <c r="N436" s="32">
        <v>8140</v>
      </c>
      <c r="O436" s="32" t="s">
        <v>55</v>
      </c>
      <c r="P436" s="32">
        <v>57</v>
      </c>
      <c r="Q436" s="32">
        <v>1</v>
      </c>
      <c r="R436" s="32">
        <v>29301</v>
      </c>
      <c r="S436" s="37">
        <f t="shared" si="81"/>
        <v>1975</v>
      </c>
      <c r="T436" s="37">
        <v>0</v>
      </c>
      <c r="U436" s="37">
        <v>0</v>
      </c>
      <c r="V436" s="37">
        <v>0</v>
      </c>
      <c r="W436" s="37">
        <v>0</v>
      </c>
      <c r="X436" s="37">
        <v>0</v>
      </c>
      <c r="Y436" s="37">
        <v>0</v>
      </c>
      <c r="Z436" s="37">
        <v>0</v>
      </c>
      <c r="AA436" s="37">
        <v>0</v>
      </c>
      <c r="AB436" s="37">
        <v>298</v>
      </c>
      <c r="AC436" s="37">
        <v>577</v>
      </c>
      <c r="AD436" s="37">
        <v>523</v>
      </c>
      <c r="AE436" s="37">
        <v>577</v>
      </c>
      <c r="AF436" s="31"/>
      <c r="AG436" s="36">
        <v>1975</v>
      </c>
      <c r="AH436" s="24">
        <f t="shared" si="92"/>
        <v>0</v>
      </c>
    </row>
    <row r="437" spans="1:34" s="24" customFormat="1" x14ac:dyDescent="0.2">
      <c r="A437" s="33">
        <f t="shared" si="82"/>
        <v>2000</v>
      </c>
      <c r="B437" s="33">
        <f t="shared" si="83"/>
        <v>2900</v>
      </c>
      <c r="C437" s="34" t="s">
        <v>17</v>
      </c>
      <c r="D437" s="34" t="str">
        <f t="shared" si="84"/>
        <v>2</v>
      </c>
      <c r="E437" s="34">
        <f t="shared" si="85"/>
        <v>5</v>
      </c>
      <c r="F437" s="34" t="str">
        <f t="shared" si="86"/>
        <v>04</v>
      </c>
      <c r="G437" s="34" t="str">
        <f t="shared" si="87"/>
        <v>005</v>
      </c>
      <c r="H437" s="33" t="str">
        <f t="shared" si="88"/>
        <v>E001</v>
      </c>
      <c r="I437" s="34">
        <f t="shared" si="89"/>
        <v>29401</v>
      </c>
      <c r="J437" s="34">
        <f t="shared" si="80"/>
        <v>1</v>
      </c>
      <c r="K437" s="34">
        <f t="shared" si="90"/>
        <v>4</v>
      </c>
      <c r="L437" s="34">
        <f t="shared" si="91"/>
        <v>15</v>
      </c>
      <c r="M437" s="34" t="s">
        <v>22</v>
      </c>
      <c r="N437" s="32">
        <v>8140</v>
      </c>
      <c r="O437" s="32" t="s">
        <v>55</v>
      </c>
      <c r="P437" s="32">
        <v>57</v>
      </c>
      <c r="Q437" s="32">
        <v>1</v>
      </c>
      <c r="R437" s="32">
        <v>29401</v>
      </c>
      <c r="S437" s="37">
        <f t="shared" si="81"/>
        <v>60000</v>
      </c>
      <c r="T437" s="37">
        <v>0</v>
      </c>
      <c r="U437" s="37">
        <v>0</v>
      </c>
      <c r="V437" s="37">
        <v>0</v>
      </c>
      <c r="W437" s="37">
        <v>0</v>
      </c>
      <c r="X437" s="37">
        <v>0</v>
      </c>
      <c r="Y437" s="37">
        <v>15000</v>
      </c>
      <c r="Z437" s="37">
        <v>15000</v>
      </c>
      <c r="AA437" s="37">
        <v>0</v>
      </c>
      <c r="AB437" s="37">
        <v>15000</v>
      </c>
      <c r="AC437" s="37">
        <v>0</v>
      </c>
      <c r="AD437" s="37">
        <v>15000</v>
      </c>
      <c r="AE437" s="37">
        <v>0</v>
      </c>
      <c r="AF437" s="31"/>
      <c r="AG437" s="36">
        <v>60000</v>
      </c>
      <c r="AH437" s="24">
        <f t="shared" si="92"/>
        <v>0</v>
      </c>
    </row>
    <row r="438" spans="1:34" s="24" customFormat="1" x14ac:dyDescent="0.2">
      <c r="A438" s="33">
        <f t="shared" si="82"/>
        <v>2000</v>
      </c>
      <c r="B438" s="33">
        <f t="shared" si="83"/>
        <v>2900</v>
      </c>
      <c r="C438" s="34" t="s">
        <v>17</v>
      </c>
      <c r="D438" s="34" t="str">
        <f t="shared" si="84"/>
        <v>2</v>
      </c>
      <c r="E438" s="34">
        <f t="shared" si="85"/>
        <v>5</v>
      </c>
      <c r="F438" s="34" t="str">
        <f t="shared" si="86"/>
        <v>04</v>
      </c>
      <c r="G438" s="34" t="str">
        <f t="shared" si="87"/>
        <v>005</v>
      </c>
      <c r="H438" s="33" t="str">
        <f t="shared" si="88"/>
        <v>E001</v>
      </c>
      <c r="I438" s="34">
        <f t="shared" si="89"/>
        <v>29501</v>
      </c>
      <c r="J438" s="34">
        <f t="shared" si="80"/>
        <v>1</v>
      </c>
      <c r="K438" s="34">
        <f t="shared" si="90"/>
        <v>4</v>
      </c>
      <c r="L438" s="34">
        <f t="shared" si="91"/>
        <v>15</v>
      </c>
      <c r="M438" s="34" t="s">
        <v>22</v>
      </c>
      <c r="N438" s="32">
        <v>8140</v>
      </c>
      <c r="O438" s="32" t="s">
        <v>55</v>
      </c>
      <c r="P438" s="32">
        <v>57</v>
      </c>
      <c r="Q438" s="32">
        <v>1</v>
      </c>
      <c r="R438" s="32">
        <v>29501</v>
      </c>
      <c r="S438" s="37">
        <f t="shared" si="81"/>
        <v>110000</v>
      </c>
      <c r="T438" s="37">
        <v>0</v>
      </c>
      <c r="U438" s="37">
        <v>10000</v>
      </c>
      <c r="V438" s="37">
        <v>10000</v>
      </c>
      <c r="W438" s="37">
        <v>10000</v>
      </c>
      <c r="X438" s="37">
        <v>10000</v>
      </c>
      <c r="Y438" s="37">
        <v>10000</v>
      </c>
      <c r="Z438" s="37">
        <v>10000</v>
      </c>
      <c r="AA438" s="37">
        <v>10000</v>
      </c>
      <c r="AB438" s="37">
        <v>10000</v>
      </c>
      <c r="AC438" s="37">
        <v>10000</v>
      </c>
      <c r="AD438" s="37">
        <v>10000</v>
      </c>
      <c r="AE438" s="37">
        <v>10000</v>
      </c>
      <c r="AF438" s="31"/>
      <c r="AG438" s="36">
        <v>110000</v>
      </c>
      <c r="AH438" s="24">
        <f t="shared" si="92"/>
        <v>0</v>
      </c>
    </row>
    <row r="439" spans="1:34" s="24" customFormat="1" x14ac:dyDescent="0.2">
      <c r="A439" s="33">
        <f t="shared" si="82"/>
        <v>2000</v>
      </c>
      <c r="B439" s="33">
        <f t="shared" si="83"/>
        <v>2900</v>
      </c>
      <c r="C439" s="34" t="s">
        <v>17</v>
      </c>
      <c r="D439" s="34" t="str">
        <f t="shared" si="84"/>
        <v>2</v>
      </c>
      <c r="E439" s="34">
        <f t="shared" si="85"/>
        <v>5</v>
      </c>
      <c r="F439" s="34" t="str">
        <f t="shared" si="86"/>
        <v>04</v>
      </c>
      <c r="G439" s="34" t="str">
        <f t="shared" si="87"/>
        <v>005</v>
      </c>
      <c r="H439" s="33" t="str">
        <f t="shared" si="88"/>
        <v>E001</v>
      </c>
      <c r="I439" s="34">
        <f t="shared" si="89"/>
        <v>29601</v>
      </c>
      <c r="J439" s="34">
        <f t="shared" si="80"/>
        <v>1</v>
      </c>
      <c r="K439" s="34">
        <f t="shared" si="90"/>
        <v>4</v>
      </c>
      <c r="L439" s="34">
        <f t="shared" si="91"/>
        <v>15</v>
      </c>
      <c r="M439" s="34" t="s">
        <v>22</v>
      </c>
      <c r="N439" s="32">
        <v>8140</v>
      </c>
      <c r="O439" s="32" t="s">
        <v>55</v>
      </c>
      <c r="P439" s="32">
        <v>57</v>
      </c>
      <c r="Q439" s="32">
        <v>1</v>
      </c>
      <c r="R439" s="32">
        <v>29601</v>
      </c>
      <c r="S439" s="37">
        <f t="shared" si="81"/>
        <v>14548</v>
      </c>
      <c r="T439" s="37">
        <v>0</v>
      </c>
      <c r="U439" s="37">
        <v>0</v>
      </c>
      <c r="V439" s="37">
        <v>0</v>
      </c>
      <c r="W439" s="37">
        <v>2000</v>
      </c>
      <c r="X439" s="37">
        <v>0</v>
      </c>
      <c r="Y439" s="37">
        <v>2000</v>
      </c>
      <c r="Z439" s="37">
        <v>2000</v>
      </c>
      <c r="AA439" s="37">
        <v>2000</v>
      </c>
      <c r="AB439" s="37">
        <v>0</v>
      </c>
      <c r="AC439" s="37">
        <v>0</v>
      </c>
      <c r="AD439" s="37">
        <v>0</v>
      </c>
      <c r="AE439" s="37">
        <v>6548</v>
      </c>
      <c r="AF439" s="31"/>
      <c r="AG439" s="36">
        <v>14548</v>
      </c>
      <c r="AH439" s="24">
        <f t="shared" si="92"/>
        <v>0</v>
      </c>
    </row>
    <row r="440" spans="1:34" s="24" customFormat="1" x14ac:dyDescent="0.2">
      <c r="A440" s="33">
        <f t="shared" si="82"/>
        <v>2000</v>
      </c>
      <c r="B440" s="33">
        <f t="shared" si="83"/>
        <v>2900</v>
      </c>
      <c r="C440" s="34" t="s">
        <v>17</v>
      </c>
      <c r="D440" s="34" t="str">
        <f t="shared" si="84"/>
        <v>2</v>
      </c>
      <c r="E440" s="34">
        <f t="shared" si="85"/>
        <v>5</v>
      </c>
      <c r="F440" s="34" t="str">
        <f t="shared" si="86"/>
        <v>04</v>
      </c>
      <c r="G440" s="34" t="str">
        <f t="shared" si="87"/>
        <v>005</v>
      </c>
      <c r="H440" s="33" t="str">
        <f t="shared" si="88"/>
        <v>E001</v>
      </c>
      <c r="I440" s="34">
        <f t="shared" si="89"/>
        <v>29801</v>
      </c>
      <c r="J440" s="34">
        <f t="shared" si="80"/>
        <v>1</v>
      </c>
      <c r="K440" s="34">
        <f t="shared" si="90"/>
        <v>4</v>
      </c>
      <c r="L440" s="34">
        <f t="shared" si="91"/>
        <v>15</v>
      </c>
      <c r="M440" s="34" t="s">
        <v>22</v>
      </c>
      <c r="N440" s="32">
        <v>8140</v>
      </c>
      <c r="O440" s="32" t="s">
        <v>55</v>
      </c>
      <c r="P440" s="32">
        <v>57</v>
      </c>
      <c r="Q440" s="32">
        <v>1</v>
      </c>
      <c r="R440" s="32">
        <v>29801</v>
      </c>
      <c r="S440" s="37">
        <f t="shared" si="81"/>
        <v>9907.35</v>
      </c>
      <c r="T440" s="37">
        <v>0</v>
      </c>
      <c r="U440" s="37">
        <v>0</v>
      </c>
      <c r="V440" s="37">
        <v>0</v>
      </c>
      <c r="W440" s="37">
        <v>0</v>
      </c>
      <c r="X440" s="37">
        <v>4307.3500000000004</v>
      </c>
      <c r="Y440" s="37">
        <v>2000</v>
      </c>
      <c r="Z440" s="37">
        <v>0</v>
      </c>
      <c r="AA440" s="37">
        <v>0</v>
      </c>
      <c r="AB440" s="37">
        <v>2000</v>
      </c>
      <c r="AC440" s="37">
        <v>1600</v>
      </c>
      <c r="AD440" s="37">
        <v>0</v>
      </c>
      <c r="AE440" s="37">
        <v>0</v>
      </c>
      <c r="AF440" s="31"/>
      <c r="AG440" s="36">
        <v>9907.35</v>
      </c>
      <c r="AH440" s="24">
        <f t="shared" si="92"/>
        <v>0</v>
      </c>
    </row>
    <row r="441" spans="1:34" s="24" customFormat="1" x14ac:dyDescent="0.2">
      <c r="A441" s="33">
        <f t="shared" si="82"/>
        <v>2000</v>
      </c>
      <c r="B441" s="33">
        <f t="shared" si="83"/>
        <v>2900</v>
      </c>
      <c r="C441" s="34" t="s">
        <v>17</v>
      </c>
      <c r="D441" s="34" t="str">
        <f t="shared" si="84"/>
        <v>2</v>
      </c>
      <c r="E441" s="34">
        <f t="shared" si="85"/>
        <v>5</v>
      </c>
      <c r="F441" s="34" t="str">
        <f t="shared" si="86"/>
        <v>04</v>
      </c>
      <c r="G441" s="34" t="str">
        <f t="shared" si="87"/>
        <v>005</v>
      </c>
      <c r="H441" s="33" t="str">
        <f t="shared" si="88"/>
        <v>E001</v>
      </c>
      <c r="I441" s="34">
        <f t="shared" si="89"/>
        <v>29901</v>
      </c>
      <c r="J441" s="34">
        <f t="shared" si="80"/>
        <v>1</v>
      </c>
      <c r="K441" s="34">
        <f t="shared" si="90"/>
        <v>4</v>
      </c>
      <c r="L441" s="34">
        <f t="shared" si="91"/>
        <v>15</v>
      </c>
      <c r="M441" s="34" t="s">
        <v>22</v>
      </c>
      <c r="N441" s="32">
        <v>8140</v>
      </c>
      <c r="O441" s="32" t="s">
        <v>55</v>
      </c>
      <c r="P441" s="32">
        <v>57</v>
      </c>
      <c r="Q441" s="32">
        <v>1</v>
      </c>
      <c r="R441" s="32">
        <v>29901</v>
      </c>
      <c r="S441" s="37">
        <f t="shared" si="81"/>
        <v>800</v>
      </c>
      <c r="T441" s="37">
        <v>0</v>
      </c>
      <c r="U441" s="37">
        <v>0</v>
      </c>
      <c r="V441" s="37">
        <v>0</v>
      </c>
      <c r="W441" s="37">
        <v>0</v>
      </c>
      <c r="X441" s="37">
        <v>0</v>
      </c>
      <c r="Y441" s="37">
        <v>0</v>
      </c>
      <c r="Z441" s="37">
        <v>0</v>
      </c>
      <c r="AA441" s="37">
        <v>0</v>
      </c>
      <c r="AB441" s="37">
        <v>116</v>
      </c>
      <c r="AC441" s="37">
        <v>228</v>
      </c>
      <c r="AD441" s="37">
        <v>228</v>
      </c>
      <c r="AE441" s="37">
        <v>228</v>
      </c>
      <c r="AF441" s="31"/>
      <c r="AG441" s="36">
        <v>800</v>
      </c>
      <c r="AH441" s="24">
        <f t="shared" si="92"/>
        <v>0</v>
      </c>
    </row>
    <row r="442" spans="1:34" s="24" customFormat="1" x14ac:dyDescent="0.2">
      <c r="A442" s="33">
        <f t="shared" si="82"/>
        <v>3000</v>
      </c>
      <c r="B442" s="33">
        <f t="shared" si="83"/>
        <v>3100</v>
      </c>
      <c r="C442" s="34" t="s">
        <v>17</v>
      </c>
      <c r="D442" s="34" t="str">
        <f t="shared" si="84"/>
        <v>2</v>
      </c>
      <c r="E442" s="34">
        <f t="shared" si="85"/>
        <v>5</v>
      </c>
      <c r="F442" s="34" t="str">
        <f t="shared" si="86"/>
        <v>04</v>
      </c>
      <c r="G442" s="34" t="str">
        <f t="shared" si="87"/>
        <v>005</v>
      </c>
      <c r="H442" s="33" t="str">
        <f t="shared" si="88"/>
        <v>E001</v>
      </c>
      <c r="I442" s="34">
        <f t="shared" si="89"/>
        <v>31101</v>
      </c>
      <c r="J442" s="34">
        <f t="shared" si="80"/>
        <v>1</v>
      </c>
      <c r="K442" s="34">
        <f t="shared" si="90"/>
        <v>4</v>
      </c>
      <c r="L442" s="34">
        <f t="shared" si="91"/>
        <v>15</v>
      </c>
      <c r="M442" s="34" t="s">
        <v>22</v>
      </c>
      <c r="N442" s="32">
        <v>8140</v>
      </c>
      <c r="O442" s="32" t="s">
        <v>55</v>
      </c>
      <c r="P442" s="32">
        <v>57</v>
      </c>
      <c r="Q442" s="32">
        <v>1</v>
      </c>
      <c r="R442" s="32">
        <v>31101</v>
      </c>
      <c r="S442" s="37">
        <f t="shared" si="81"/>
        <v>15566</v>
      </c>
      <c r="T442" s="37">
        <v>0</v>
      </c>
      <c r="U442" s="37">
        <v>0</v>
      </c>
      <c r="V442" s="37">
        <v>0</v>
      </c>
      <c r="W442" s="37">
        <v>0</v>
      </c>
      <c r="X442" s="37">
        <v>0</v>
      </c>
      <c r="Y442" s="37">
        <v>0</v>
      </c>
      <c r="Z442" s="37">
        <v>0</v>
      </c>
      <c r="AA442" s="37">
        <v>0</v>
      </c>
      <c r="AB442" s="37">
        <v>2279</v>
      </c>
      <c r="AC442" s="37">
        <v>4429</v>
      </c>
      <c r="AD442" s="37">
        <v>4429</v>
      </c>
      <c r="AE442" s="37">
        <v>4429</v>
      </c>
      <c r="AF442" s="31"/>
      <c r="AG442" s="36">
        <v>15566</v>
      </c>
      <c r="AH442" s="24">
        <f t="shared" si="92"/>
        <v>0</v>
      </c>
    </row>
    <row r="443" spans="1:34" s="24" customFormat="1" x14ac:dyDescent="0.2">
      <c r="A443" s="33">
        <f t="shared" si="82"/>
        <v>3000</v>
      </c>
      <c r="B443" s="33">
        <f t="shared" si="83"/>
        <v>3100</v>
      </c>
      <c r="C443" s="34" t="s">
        <v>17</v>
      </c>
      <c r="D443" s="34" t="str">
        <f t="shared" si="84"/>
        <v>2</v>
      </c>
      <c r="E443" s="34">
        <f t="shared" si="85"/>
        <v>5</v>
      </c>
      <c r="F443" s="34" t="str">
        <f t="shared" si="86"/>
        <v>04</v>
      </c>
      <c r="G443" s="34" t="str">
        <f t="shared" si="87"/>
        <v>005</v>
      </c>
      <c r="H443" s="33" t="str">
        <f t="shared" si="88"/>
        <v>E001</v>
      </c>
      <c r="I443" s="34">
        <f t="shared" si="89"/>
        <v>31201</v>
      </c>
      <c r="J443" s="34">
        <f t="shared" si="80"/>
        <v>1</v>
      </c>
      <c r="K443" s="34">
        <f t="shared" si="90"/>
        <v>4</v>
      </c>
      <c r="L443" s="34">
        <f t="shared" si="91"/>
        <v>15</v>
      </c>
      <c r="M443" s="34" t="s">
        <v>22</v>
      </c>
      <c r="N443" s="32">
        <v>8140</v>
      </c>
      <c r="O443" s="32" t="s">
        <v>55</v>
      </c>
      <c r="P443" s="32">
        <v>57</v>
      </c>
      <c r="Q443" s="32">
        <v>1</v>
      </c>
      <c r="R443" s="32">
        <v>31201</v>
      </c>
      <c r="S443" s="37">
        <f t="shared" si="81"/>
        <v>44858.47</v>
      </c>
      <c r="T443" s="37">
        <v>0</v>
      </c>
      <c r="U443" s="37">
        <v>0</v>
      </c>
      <c r="V443" s="37">
        <v>0</v>
      </c>
      <c r="W443" s="37">
        <v>3855</v>
      </c>
      <c r="X443" s="37">
        <v>5501</v>
      </c>
      <c r="Y443" s="37">
        <v>5501</v>
      </c>
      <c r="Z443" s="37">
        <v>5501</v>
      </c>
      <c r="AA443" s="37">
        <v>5501</v>
      </c>
      <c r="AB443" s="37">
        <v>5501</v>
      </c>
      <c r="AC443" s="37">
        <v>4000</v>
      </c>
      <c r="AD443" s="37">
        <v>3997.47</v>
      </c>
      <c r="AE443" s="37">
        <v>5501</v>
      </c>
      <c r="AF443" s="31"/>
      <c r="AG443" s="36">
        <v>44858.47</v>
      </c>
      <c r="AH443" s="24">
        <f t="shared" si="92"/>
        <v>0</v>
      </c>
    </row>
    <row r="444" spans="1:34" s="24" customFormat="1" x14ac:dyDescent="0.2">
      <c r="A444" s="33">
        <f t="shared" si="82"/>
        <v>3000</v>
      </c>
      <c r="B444" s="33">
        <f t="shared" si="83"/>
        <v>3100</v>
      </c>
      <c r="C444" s="34" t="s">
        <v>17</v>
      </c>
      <c r="D444" s="34" t="str">
        <f t="shared" si="84"/>
        <v>2</v>
      </c>
      <c r="E444" s="34">
        <f t="shared" si="85"/>
        <v>5</v>
      </c>
      <c r="F444" s="34" t="str">
        <f t="shared" si="86"/>
        <v>04</v>
      </c>
      <c r="G444" s="34" t="str">
        <f t="shared" si="87"/>
        <v>005</v>
      </c>
      <c r="H444" s="33" t="str">
        <f t="shared" si="88"/>
        <v>E001</v>
      </c>
      <c r="I444" s="34">
        <f t="shared" si="89"/>
        <v>31501</v>
      </c>
      <c r="J444" s="34">
        <f t="shared" si="80"/>
        <v>1</v>
      </c>
      <c r="K444" s="34">
        <f t="shared" si="90"/>
        <v>4</v>
      </c>
      <c r="L444" s="34">
        <f t="shared" si="91"/>
        <v>15</v>
      </c>
      <c r="M444" s="34" t="s">
        <v>22</v>
      </c>
      <c r="N444" s="32">
        <v>8140</v>
      </c>
      <c r="O444" s="32" t="s">
        <v>55</v>
      </c>
      <c r="P444" s="32">
        <v>57</v>
      </c>
      <c r="Q444" s="32">
        <v>1</v>
      </c>
      <c r="R444" s="32">
        <v>31501</v>
      </c>
      <c r="S444" s="37">
        <f t="shared" si="81"/>
        <v>324000</v>
      </c>
      <c r="T444" s="37">
        <v>27000</v>
      </c>
      <c r="U444" s="37">
        <v>27000</v>
      </c>
      <c r="V444" s="37">
        <v>27000</v>
      </c>
      <c r="W444" s="37">
        <v>27000</v>
      </c>
      <c r="X444" s="37">
        <v>27000</v>
      </c>
      <c r="Y444" s="37">
        <v>27000</v>
      </c>
      <c r="Z444" s="37">
        <v>27000</v>
      </c>
      <c r="AA444" s="37">
        <v>27000</v>
      </c>
      <c r="AB444" s="37">
        <v>27000</v>
      </c>
      <c r="AC444" s="37">
        <v>27000</v>
      </c>
      <c r="AD444" s="37">
        <v>27000</v>
      </c>
      <c r="AE444" s="37">
        <v>27000</v>
      </c>
      <c r="AF444" s="31"/>
      <c r="AG444" s="36">
        <v>324000</v>
      </c>
      <c r="AH444" s="24">
        <f t="shared" si="92"/>
        <v>0</v>
      </c>
    </row>
    <row r="445" spans="1:34" s="24" customFormat="1" x14ac:dyDescent="0.2">
      <c r="A445" s="33">
        <f t="shared" si="82"/>
        <v>3000</v>
      </c>
      <c r="B445" s="33">
        <f t="shared" si="83"/>
        <v>3100</v>
      </c>
      <c r="C445" s="34" t="s">
        <v>17</v>
      </c>
      <c r="D445" s="34" t="str">
        <f t="shared" si="84"/>
        <v>2</v>
      </c>
      <c r="E445" s="34">
        <f t="shared" si="85"/>
        <v>5</v>
      </c>
      <c r="F445" s="34" t="str">
        <f t="shared" si="86"/>
        <v>04</v>
      </c>
      <c r="G445" s="34" t="str">
        <f t="shared" si="87"/>
        <v>005</v>
      </c>
      <c r="H445" s="33" t="str">
        <f t="shared" si="88"/>
        <v>E001</v>
      </c>
      <c r="I445" s="34">
        <f t="shared" si="89"/>
        <v>31801</v>
      </c>
      <c r="J445" s="34">
        <f t="shared" si="80"/>
        <v>1</v>
      </c>
      <c r="K445" s="34">
        <f t="shared" si="90"/>
        <v>4</v>
      </c>
      <c r="L445" s="34">
        <f t="shared" si="91"/>
        <v>15</v>
      </c>
      <c r="M445" s="34" t="s">
        <v>22</v>
      </c>
      <c r="N445" s="32">
        <v>8140</v>
      </c>
      <c r="O445" s="32" t="s">
        <v>55</v>
      </c>
      <c r="P445" s="32">
        <v>57</v>
      </c>
      <c r="Q445" s="32">
        <v>1</v>
      </c>
      <c r="R445" s="32">
        <v>31801</v>
      </c>
      <c r="S445" s="37">
        <f t="shared" si="81"/>
        <v>20923.29</v>
      </c>
      <c r="T445" s="37">
        <v>0</v>
      </c>
      <c r="U445" s="37">
        <v>0</v>
      </c>
      <c r="V445" s="37">
        <v>0</v>
      </c>
      <c r="W445" s="37">
        <v>0</v>
      </c>
      <c r="X445" s="37">
        <v>8923.2900000000009</v>
      </c>
      <c r="Y445" s="37">
        <v>12000</v>
      </c>
      <c r="Z445" s="37">
        <v>0</v>
      </c>
      <c r="AA445" s="37">
        <v>0</v>
      </c>
      <c r="AB445" s="37">
        <v>0</v>
      </c>
      <c r="AC445" s="37">
        <v>0</v>
      </c>
      <c r="AD445" s="37">
        <v>0</v>
      </c>
      <c r="AE445" s="37">
        <v>0</v>
      </c>
      <c r="AF445" s="31"/>
      <c r="AG445" s="36">
        <v>20923.29</v>
      </c>
      <c r="AH445" s="24">
        <f t="shared" si="92"/>
        <v>0</v>
      </c>
    </row>
    <row r="446" spans="1:34" s="24" customFormat="1" x14ac:dyDescent="0.2">
      <c r="A446" s="33">
        <f t="shared" si="82"/>
        <v>3000</v>
      </c>
      <c r="B446" s="33">
        <f t="shared" si="83"/>
        <v>3100</v>
      </c>
      <c r="C446" s="34" t="s">
        <v>17</v>
      </c>
      <c r="D446" s="34" t="str">
        <f t="shared" si="84"/>
        <v>2</v>
      </c>
      <c r="E446" s="34">
        <f t="shared" si="85"/>
        <v>5</v>
      </c>
      <c r="F446" s="34" t="str">
        <f t="shared" si="86"/>
        <v>04</v>
      </c>
      <c r="G446" s="34" t="str">
        <f t="shared" si="87"/>
        <v>005</v>
      </c>
      <c r="H446" s="33" t="str">
        <f t="shared" si="88"/>
        <v>E001</v>
      </c>
      <c r="I446" s="34">
        <f t="shared" si="89"/>
        <v>31902</v>
      </c>
      <c r="J446" s="34">
        <f t="shared" si="80"/>
        <v>1</v>
      </c>
      <c r="K446" s="34">
        <f t="shared" si="90"/>
        <v>4</v>
      </c>
      <c r="L446" s="34">
        <f t="shared" si="91"/>
        <v>15</v>
      </c>
      <c r="M446" s="34" t="s">
        <v>22</v>
      </c>
      <c r="N446" s="32">
        <v>8140</v>
      </c>
      <c r="O446" s="32" t="s">
        <v>55</v>
      </c>
      <c r="P446" s="32">
        <v>57</v>
      </c>
      <c r="Q446" s="32">
        <v>1</v>
      </c>
      <c r="R446" s="32">
        <v>31902</v>
      </c>
      <c r="S446" s="37">
        <f t="shared" si="81"/>
        <v>11000</v>
      </c>
      <c r="T446" s="37">
        <v>0</v>
      </c>
      <c r="U446" s="37">
        <v>1000</v>
      </c>
      <c r="V446" s="37">
        <v>1000</v>
      </c>
      <c r="W446" s="37">
        <v>1000</v>
      </c>
      <c r="X446" s="37">
        <v>1000</v>
      </c>
      <c r="Y446" s="37">
        <v>1000</v>
      </c>
      <c r="Z446" s="37">
        <v>1000</v>
      </c>
      <c r="AA446" s="37">
        <v>1000</v>
      </c>
      <c r="AB446" s="37">
        <v>1000</v>
      </c>
      <c r="AC446" s="37">
        <v>1000</v>
      </c>
      <c r="AD446" s="37">
        <v>1000</v>
      </c>
      <c r="AE446" s="37">
        <v>1000</v>
      </c>
      <c r="AF446" s="31"/>
      <c r="AG446" s="36">
        <v>11000</v>
      </c>
      <c r="AH446" s="24">
        <f t="shared" si="92"/>
        <v>0</v>
      </c>
    </row>
    <row r="447" spans="1:34" s="24" customFormat="1" x14ac:dyDescent="0.2">
      <c r="A447" s="33">
        <f t="shared" si="82"/>
        <v>3000</v>
      </c>
      <c r="B447" s="33">
        <f t="shared" si="83"/>
        <v>3200</v>
      </c>
      <c r="C447" s="34" t="s">
        <v>17</v>
      </c>
      <c r="D447" s="34" t="str">
        <f t="shared" si="84"/>
        <v>2</v>
      </c>
      <c r="E447" s="34">
        <f t="shared" si="85"/>
        <v>5</v>
      </c>
      <c r="F447" s="34" t="str">
        <f t="shared" si="86"/>
        <v>04</v>
      </c>
      <c r="G447" s="34" t="str">
        <f t="shared" si="87"/>
        <v>005</v>
      </c>
      <c r="H447" s="33" t="str">
        <f t="shared" si="88"/>
        <v>E001</v>
      </c>
      <c r="I447" s="34">
        <f t="shared" si="89"/>
        <v>32101</v>
      </c>
      <c r="J447" s="34">
        <f t="shared" si="80"/>
        <v>1</v>
      </c>
      <c r="K447" s="34">
        <f t="shared" si="90"/>
        <v>4</v>
      </c>
      <c r="L447" s="34">
        <f t="shared" si="91"/>
        <v>15</v>
      </c>
      <c r="M447" s="34" t="s">
        <v>22</v>
      </c>
      <c r="N447" s="32">
        <v>8140</v>
      </c>
      <c r="O447" s="32" t="s">
        <v>55</v>
      </c>
      <c r="P447" s="32">
        <v>57</v>
      </c>
      <c r="Q447" s="32">
        <v>1</v>
      </c>
      <c r="R447" s="32">
        <v>32101</v>
      </c>
      <c r="S447" s="37">
        <f t="shared" si="81"/>
        <v>300000</v>
      </c>
      <c r="T447" s="37">
        <v>25000</v>
      </c>
      <c r="U447" s="37">
        <v>25000</v>
      </c>
      <c r="V447" s="37">
        <v>25000</v>
      </c>
      <c r="W447" s="37">
        <v>25000</v>
      </c>
      <c r="X447" s="37">
        <v>25000</v>
      </c>
      <c r="Y447" s="37">
        <v>25000</v>
      </c>
      <c r="Z447" s="37">
        <v>25000</v>
      </c>
      <c r="AA447" s="37">
        <v>25000</v>
      </c>
      <c r="AB447" s="37">
        <v>25000</v>
      </c>
      <c r="AC447" s="37">
        <v>25000</v>
      </c>
      <c r="AD447" s="37">
        <v>25000</v>
      </c>
      <c r="AE447" s="37">
        <v>25000</v>
      </c>
      <c r="AF447" s="31"/>
      <c r="AG447" s="36">
        <v>300000</v>
      </c>
      <c r="AH447" s="24">
        <f t="shared" si="92"/>
        <v>0</v>
      </c>
    </row>
    <row r="448" spans="1:34" s="24" customFormat="1" x14ac:dyDescent="0.2">
      <c r="A448" s="33">
        <f t="shared" si="82"/>
        <v>3000</v>
      </c>
      <c r="B448" s="33">
        <f t="shared" si="83"/>
        <v>3200</v>
      </c>
      <c r="C448" s="34" t="s">
        <v>17</v>
      </c>
      <c r="D448" s="34" t="str">
        <f t="shared" si="84"/>
        <v>2</v>
      </c>
      <c r="E448" s="34">
        <f t="shared" si="85"/>
        <v>5</v>
      </c>
      <c r="F448" s="34" t="str">
        <f t="shared" si="86"/>
        <v>04</v>
      </c>
      <c r="G448" s="34" t="str">
        <f t="shared" si="87"/>
        <v>005</v>
      </c>
      <c r="H448" s="33" t="str">
        <f t="shared" si="88"/>
        <v>E001</v>
      </c>
      <c r="I448" s="34">
        <f t="shared" si="89"/>
        <v>32201</v>
      </c>
      <c r="J448" s="34">
        <f t="shared" si="80"/>
        <v>1</v>
      </c>
      <c r="K448" s="34">
        <f t="shared" si="90"/>
        <v>4</v>
      </c>
      <c r="L448" s="34">
        <f t="shared" si="91"/>
        <v>15</v>
      </c>
      <c r="M448" s="34" t="s">
        <v>22</v>
      </c>
      <c r="N448" s="32">
        <v>8140</v>
      </c>
      <c r="O448" s="32" t="s">
        <v>55</v>
      </c>
      <c r="P448" s="32">
        <v>57</v>
      </c>
      <c r="Q448" s="32">
        <v>1</v>
      </c>
      <c r="R448" s="32">
        <v>32201</v>
      </c>
      <c r="S448" s="37">
        <f t="shared" si="81"/>
        <v>48000</v>
      </c>
      <c r="T448" s="37">
        <v>0</v>
      </c>
      <c r="U448" s="37">
        <v>0</v>
      </c>
      <c r="V448" s="37">
        <v>0</v>
      </c>
      <c r="W448" s="37">
        <v>0</v>
      </c>
      <c r="X448" s="37">
        <v>0</v>
      </c>
      <c r="Y448" s="37">
        <v>12000</v>
      </c>
      <c r="Z448" s="37">
        <v>12000</v>
      </c>
      <c r="AA448" s="37">
        <v>0</v>
      </c>
      <c r="AB448" s="37">
        <v>12000</v>
      </c>
      <c r="AC448" s="37">
        <v>0</v>
      </c>
      <c r="AD448" s="37">
        <v>12000</v>
      </c>
      <c r="AE448" s="37">
        <v>0</v>
      </c>
      <c r="AF448" s="31"/>
      <c r="AG448" s="36">
        <v>48000</v>
      </c>
      <c r="AH448" s="24">
        <f t="shared" si="92"/>
        <v>0</v>
      </c>
    </row>
    <row r="449" spans="1:34" s="24" customFormat="1" x14ac:dyDescent="0.2">
      <c r="A449" s="33">
        <f t="shared" si="82"/>
        <v>3000</v>
      </c>
      <c r="B449" s="33">
        <f t="shared" si="83"/>
        <v>3200</v>
      </c>
      <c r="C449" s="34" t="s">
        <v>17</v>
      </c>
      <c r="D449" s="34" t="str">
        <f t="shared" si="84"/>
        <v>2</v>
      </c>
      <c r="E449" s="34">
        <f t="shared" si="85"/>
        <v>5</v>
      </c>
      <c r="F449" s="34" t="str">
        <f t="shared" si="86"/>
        <v>04</v>
      </c>
      <c r="G449" s="34" t="str">
        <f t="shared" si="87"/>
        <v>005</v>
      </c>
      <c r="H449" s="33" t="str">
        <f t="shared" si="88"/>
        <v>E001</v>
      </c>
      <c r="I449" s="34">
        <f t="shared" si="89"/>
        <v>32301</v>
      </c>
      <c r="J449" s="34">
        <f t="shared" si="80"/>
        <v>1</v>
      </c>
      <c r="K449" s="34">
        <f t="shared" si="90"/>
        <v>4</v>
      </c>
      <c r="L449" s="34">
        <f t="shared" si="91"/>
        <v>15</v>
      </c>
      <c r="M449" s="34" t="s">
        <v>22</v>
      </c>
      <c r="N449" s="32">
        <v>8140</v>
      </c>
      <c r="O449" s="32" t="s">
        <v>55</v>
      </c>
      <c r="P449" s="32">
        <v>57</v>
      </c>
      <c r="Q449" s="32">
        <v>1</v>
      </c>
      <c r="R449" s="32">
        <v>32301</v>
      </c>
      <c r="S449" s="37">
        <f t="shared" si="81"/>
        <v>33373</v>
      </c>
      <c r="T449" s="37">
        <v>0</v>
      </c>
      <c r="U449" s="37">
        <v>0</v>
      </c>
      <c r="V449" s="37">
        <v>0</v>
      </c>
      <c r="W449" s="37">
        <v>2685</v>
      </c>
      <c r="X449" s="37">
        <v>3836</v>
      </c>
      <c r="Y449" s="37">
        <v>3836</v>
      </c>
      <c r="Z449" s="37">
        <v>3836</v>
      </c>
      <c r="AA449" s="37">
        <v>3836</v>
      </c>
      <c r="AB449" s="37">
        <v>3836</v>
      </c>
      <c r="AC449" s="37">
        <v>3836</v>
      </c>
      <c r="AD449" s="37">
        <v>3836</v>
      </c>
      <c r="AE449" s="37">
        <v>3836</v>
      </c>
      <c r="AF449" s="31"/>
      <c r="AG449" s="36">
        <v>33373</v>
      </c>
      <c r="AH449" s="24">
        <f t="shared" si="92"/>
        <v>0</v>
      </c>
    </row>
    <row r="450" spans="1:34" s="24" customFormat="1" x14ac:dyDescent="0.2">
      <c r="A450" s="33">
        <f t="shared" si="82"/>
        <v>3000</v>
      </c>
      <c r="B450" s="33">
        <f t="shared" si="83"/>
        <v>3200</v>
      </c>
      <c r="C450" s="34" t="s">
        <v>17</v>
      </c>
      <c r="D450" s="34" t="str">
        <f t="shared" si="84"/>
        <v>2</v>
      </c>
      <c r="E450" s="34">
        <f t="shared" si="85"/>
        <v>5</v>
      </c>
      <c r="F450" s="34" t="str">
        <f t="shared" si="86"/>
        <v>04</v>
      </c>
      <c r="G450" s="34" t="str">
        <f t="shared" si="87"/>
        <v>005</v>
      </c>
      <c r="H450" s="33" t="str">
        <f t="shared" si="88"/>
        <v>E001</v>
      </c>
      <c r="I450" s="34">
        <f t="shared" si="89"/>
        <v>32302</v>
      </c>
      <c r="J450" s="34">
        <f t="shared" si="80"/>
        <v>1</v>
      </c>
      <c r="K450" s="34">
        <f t="shared" si="90"/>
        <v>4</v>
      </c>
      <c r="L450" s="34">
        <f t="shared" si="91"/>
        <v>15</v>
      </c>
      <c r="M450" s="34" t="s">
        <v>22</v>
      </c>
      <c r="N450" s="32">
        <v>8140</v>
      </c>
      <c r="O450" s="32" t="s">
        <v>55</v>
      </c>
      <c r="P450" s="32">
        <v>57</v>
      </c>
      <c r="Q450" s="32">
        <v>1</v>
      </c>
      <c r="R450" s="32">
        <v>32302</v>
      </c>
      <c r="S450" s="37">
        <f t="shared" si="81"/>
        <v>114280.8</v>
      </c>
      <c r="T450" s="37">
        <v>10000</v>
      </c>
      <c r="U450" s="37">
        <v>10000</v>
      </c>
      <c r="V450" s="37">
        <v>10000</v>
      </c>
      <c r="W450" s="37">
        <v>4280.8</v>
      </c>
      <c r="X450" s="37">
        <v>10000</v>
      </c>
      <c r="Y450" s="37">
        <v>10000</v>
      </c>
      <c r="Z450" s="37">
        <v>10000</v>
      </c>
      <c r="AA450" s="37">
        <v>10000</v>
      </c>
      <c r="AB450" s="37">
        <v>10000</v>
      </c>
      <c r="AC450" s="37">
        <v>10000</v>
      </c>
      <c r="AD450" s="37">
        <v>10000</v>
      </c>
      <c r="AE450" s="37">
        <v>10000</v>
      </c>
      <c r="AF450" s="31"/>
      <c r="AG450" s="36">
        <v>114280.8</v>
      </c>
      <c r="AH450" s="24">
        <f t="shared" si="92"/>
        <v>0</v>
      </c>
    </row>
    <row r="451" spans="1:34" s="24" customFormat="1" x14ac:dyDescent="0.2">
      <c r="A451" s="33">
        <f t="shared" si="82"/>
        <v>3000</v>
      </c>
      <c r="B451" s="33">
        <f t="shared" si="83"/>
        <v>3200</v>
      </c>
      <c r="C451" s="34" t="s">
        <v>17</v>
      </c>
      <c r="D451" s="34" t="str">
        <f t="shared" si="84"/>
        <v>2</v>
      </c>
      <c r="E451" s="34">
        <f t="shared" si="85"/>
        <v>5</v>
      </c>
      <c r="F451" s="34" t="str">
        <f t="shared" si="86"/>
        <v>04</v>
      </c>
      <c r="G451" s="34" t="str">
        <f t="shared" si="87"/>
        <v>005</v>
      </c>
      <c r="H451" s="33" t="str">
        <f t="shared" si="88"/>
        <v>E001</v>
      </c>
      <c r="I451" s="34">
        <f t="shared" si="89"/>
        <v>32505</v>
      </c>
      <c r="J451" s="34">
        <f t="shared" ref="J451:J514" si="93">IF($A451&lt;=4000,1,IF($A451=5000,2,IF($A451=6000,3,"")))</f>
        <v>1</v>
      </c>
      <c r="K451" s="34">
        <f t="shared" si="90"/>
        <v>4</v>
      </c>
      <c r="L451" s="34">
        <f t="shared" si="91"/>
        <v>15</v>
      </c>
      <c r="M451" s="34" t="s">
        <v>22</v>
      </c>
      <c r="N451" s="32">
        <v>8140</v>
      </c>
      <c r="O451" s="32" t="s">
        <v>55</v>
      </c>
      <c r="P451" s="32">
        <v>57</v>
      </c>
      <c r="Q451" s="32">
        <v>1</v>
      </c>
      <c r="R451" s="32">
        <v>32505</v>
      </c>
      <c r="S451" s="37">
        <f t="shared" ref="S451:S514" si="94">SUM(T451:AE451)</f>
        <v>120000</v>
      </c>
      <c r="T451" s="37">
        <v>10000</v>
      </c>
      <c r="U451" s="37">
        <v>10000</v>
      </c>
      <c r="V451" s="37">
        <v>10000</v>
      </c>
      <c r="W451" s="37">
        <v>10000</v>
      </c>
      <c r="X451" s="37">
        <v>10000</v>
      </c>
      <c r="Y451" s="37">
        <v>10000</v>
      </c>
      <c r="Z451" s="37">
        <v>10000</v>
      </c>
      <c r="AA451" s="37">
        <v>10000</v>
      </c>
      <c r="AB451" s="37">
        <v>10000</v>
      </c>
      <c r="AC451" s="37">
        <v>10000</v>
      </c>
      <c r="AD451" s="37">
        <v>10000</v>
      </c>
      <c r="AE451" s="37">
        <v>10000</v>
      </c>
      <c r="AF451" s="31"/>
      <c r="AG451" s="36">
        <v>120000</v>
      </c>
      <c r="AH451" s="24">
        <f t="shared" si="92"/>
        <v>0</v>
      </c>
    </row>
    <row r="452" spans="1:34" s="24" customFormat="1" x14ac:dyDescent="0.2">
      <c r="A452" s="33">
        <f t="shared" ref="A452:A515" si="95">LEFT(B452,1)*1000</f>
        <v>3000</v>
      </c>
      <c r="B452" s="33">
        <f t="shared" ref="B452:B515" si="96">LEFT(R452,2)*100</f>
        <v>3200</v>
      </c>
      <c r="C452" s="34" t="s">
        <v>17</v>
      </c>
      <c r="D452" s="34" t="str">
        <f t="shared" ref="D452:D515" si="97">IF($H452="O001",1,"2")</f>
        <v>2</v>
      </c>
      <c r="E452" s="34">
        <f t="shared" ref="E452:E515" si="98">IF($H452="O001",3,5)</f>
        <v>5</v>
      </c>
      <c r="F452" s="34" t="str">
        <f t="shared" ref="F452:F515" si="99">IF($H452="E001","04",IF($H452="M001","04",IF($H452="O001","04","")))</f>
        <v>04</v>
      </c>
      <c r="G452" s="34" t="str">
        <f t="shared" ref="G452:G515" si="100">IF($H452="E001","005",IF($H452="M001","002",IF($H452="O001","001","")))</f>
        <v>005</v>
      </c>
      <c r="H452" s="33" t="str">
        <f t="shared" ref="H452:H515" si="101">LEFT($O452,2)&amp;"01"</f>
        <v>E001</v>
      </c>
      <c r="I452" s="34">
        <f t="shared" ref="I452:I515" si="102">R452</f>
        <v>32701</v>
      </c>
      <c r="J452" s="34">
        <f t="shared" si="93"/>
        <v>1</v>
      </c>
      <c r="K452" s="34">
        <f t="shared" ref="K452:K515" si="103">IF($Q452=1,4,IF($Q452=4,4,1))</f>
        <v>4</v>
      </c>
      <c r="L452" s="34">
        <f t="shared" ref="L452:L515" si="104">IF(N452=40010,27,IF(N452=40020,24,IF(N452=40030,30,IF(N452=40040,21,IF(N452=40050,30,IF(N452=40060,4,15))))))</f>
        <v>15</v>
      </c>
      <c r="M452" s="34" t="s">
        <v>22</v>
      </c>
      <c r="N452" s="32">
        <v>8140</v>
      </c>
      <c r="O452" s="32" t="s">
        <v>55</v>
      </c>
      <c r="P452" s="32">
        <v>57</v>
      </c>
      <c r="Q452" s="32">
        <v>1</v>
      </c>
      <c r="R452" s="32">
        <v>32701</v>
      </c>
      <c r="S452" s="37">
        <f t="shared" si="94"/>
        <v>10733892</v>
      </c>
      <c r="T452" s="37">
        <v>900000</v>
      </c>
      <c r="U452" s="37">
        <v>900000</v>
      </c>
      <c r="V452" s="37">
        <v>900000</v>
      </c>
      <c r="W452" s="37">
        <v>900000</v>
      </c>
      <c r="X452" s="37">
        <v>900000</v>
      </c>
      <c r="Y452" s="37">
        <v>851800</v>
      </c>
      <c r="Z452" s="37">
        <v>900000</v>
      </c>
      <c r="AA452" s="37">
        <v>901800</v>
      </c>
      <c r="AB452" s="37">
        <v>874394</v>
      </c>
      <c r="AC452" s="37">
        <v>901366</v>
      </c>
      <c r="AD452" s="37">
        <v>901366</v>
      </c>
      <c r="AE452" s="37">
        <v>903166</v>
      </c>
      <c r="AF452" s="31"/>
      <c r="AG452" s="36">
        <v>10733892</v>
      </c>
      <c r="AH452" s="24">
        <f t="shared" ref="AH452:AH515" si="105">S452-AG452</f>
        <v>0</v>
      </c>
    </row>
    <row r="453" spans="1:34" s="24" customFormat="1" x14ac:dyDescent="0.2">
      <c r="A453" s="33">
        <f t="shared" si="95"/>
        <v>3000</v>
      </c>
      <c r="B453" s="33">
        <f t="shared" si="96"/>
        <v>3300</v>
      </c>
      <c r="C453" s="34" t="s">
        <v>17</v>
      </c>
      <c r="D453" s="34" t="str">
        <f t="shared" si="97"/>
        <v>2</v>
      </c>
      <c r="E453" s="34">
        <f t="shared" si="98"/>
        <v>5</v>
      </c>
      <c r="F453" s="34" t="str">
        <f t="shared" si="99"/>
        <v>04</v>
      </c>
      <c r="G453" s="34" t="str">
        <f t="shared" si="100"/>
        <v>005</v>
      </c>
      <c r="H453" s="33" t="str">
        <f t="shared" si="101"/>
        <v>E001</v>
      </c>
      <c r="I453" s="34">
        <f t="shared" si="102"/>
        <v>33301</v>
      </c>
      <c r="J453" s="34">
        <f t="shared" si="93"/>
        <v>1</v>
      </c>
      <c r="K453" s="34">
        <f t="shared" si="103"/>
        <v>4</v>
      </c>
      <c r="L453" s="34">
        <f t="shared" si="104"/>
        <v>15</v>
      </c>
      <c r="M453" s="34" t="s">
        <v>22</v>
      </c>
      <c r="N453" s="32">
        <v>8140</v>
      </c>
      <c r="O453" s="32" t="s">
        <v>55</v>
      </c>
      <c r="P453" s="32">
        <v>57</v>
      </c>
      <c r="Q453" s="32">
        <v>1</v>
      </c>
      <c r="R453" s="32">
        <v>33301</v>
      </c>
      <c r="S453" s="37">
        <f t="shared" si="94"/>
        <v>89322</v>
      </c>
      <c r="T453" s="37">
        <v>251</v>
      </c>
      <c r="U453" s="37">
        <v>676</v>
      </c>
      <c r="V453" s="37">
        <v>676</v>
      </c>
      <c r="W453" s="37">
        <v>6463</v>
      </c>
      <c r="X453" s="37">
        <v>8957</v>
      </c>
      <c r="Y453" s="37">
        <v>12157</v>
      </c>
      <c r="Z453" s="37">
        <v>8957</v>
      </c>
      <c r="AA453" s="37">
        <v>8957</v>
      </c>
      <c r="AB453" s="37">
        <v>12157</v>
      </c>
      <c r="AC453" s="37">
        <v>8957</v>
      </c>
      <c r="AD453" s="37">
        <v>12157</v>
      </c>
      <c r="AE453" s="37">
        <v>8957</v>
      </c>
      <c r="AF453" s="31"/>
      <c r="AG453" s="36">
        <v>89322</v>
      </c>
      <c r="AH453" s="24">
        <f t="shared" si="105"/>
        <v>0</v>
      </c>
    </row>
    <row r="454" spans="1:34" s="24" customFormat="1" x14ac:dyDescent="0.2">
      <c r="A454" s="33">
        <f t="shared" si="95"/>
        <v>3000</v>
      </c>
      <c r="B454" s="33">
        <f t="shared" si="96"/>
        <v>3300</v>
      </c>
      <c r="C454" s="34" t="s">
        <v>17</v>
      </c>
      <c r="D454" s="34" t="str">
        <f t="shared" si="97"/>
        <v>2</v>
      </c>
      <c r="E454" s="34">
        <f t="shared" si="98"/>
        <v>5</v>
      </c>
      <c r="F454" s="34" t="str">
        <f t="shared" si="99"/>
        <v>04</v>
      </c>
      <c r="G454" s="34" t="str">
        <f t="shared" si="100"/>
        <v>005</v>
      </c>
      <c r="H454" s="33" t="str">
        <f t="shared" si="101"/>
        <v>E001</v>
      </c>
      <c r="I454" s="34">
        <f t="shared" si="102"/>
        <v>33303</v>
      </c>
      <c r="J454" s="34">
        <f t="shared" si="93"/>
        <v>1</v>
      </c>
      <c r="K454" s="34">
        <f t="shared" si="103"/>
        <v>4</v>
      </c>
      <c r="L454" s="34">
        <f t="shared" si="104"/>
        <v>15</v>
      </c>
      <c r="M454" s="34" t="s">
        <v>22</v>
      </c>
      <c r="N454" s="32">
        <v>8140</v>
      </c>
      <c r="O454" s="32" t="s">
        <v>55</v>
      </c>
      <c r="P454" s="32">
        <v>57</v>
      </c>
      <c r="Q454" s="32">
        <v>1</v>
      </c>
      <c r="R454" s="32">
        <v>33303</v>
      </c>
      <c r="S454" s="37">
        <f t="shared" si="94"/>
        <v>182988</v>
      </c>
      <c r="T454" s="37">
        <v>5932</v>
      </c>
      <c r="U454" s="37">
        <v>16096</v>
      </c>
      <c r="V454" s="37">
        <v>16096</v>
      </c>
      <c r="W454" s="37">
        <v>16096</v>
      </c>
      <c r="X454" s="37">
        <v>16096</v>
      </c>
      <c r="Y454" s="37">
        <v>16096</v>
      </c>
      <c r="Z454" s="37">
        <v>16096</v>
      </c>
      <c r="AA454" s="37">
        <v>16096</v>
      </c>
      <c r="AB454" s="37">
        <v>16096</v>
      </c>
      <c r="AC454" s="37">
        <v>16096</v>
      </c>
      <c r="AD454" s="37">
        <v>16096</v>
      </c>
      <c r="AE454" s="37">
        <v>16096</v>
      </c>
      <c r="AF454" s="31"/>
      <c r="AG454" s="36">
        <v>182988</v>
      </c>
      <c r="AH454" s="24">
        <f t="shared" si="105"/>
        <v>0</v>
      </c>
    </row>
    <row r="455" spans="1:34" s="24" customFormat="1" x14ac:dyDescent="0.2">
      <c r="A455" s="33">
        <f t="shared" si="95"/>
        <v>3000</v>
      </c>
      <c r="B455" s="33">
        <f t="shared" si="96"/>
        <v>3300</v>
      </c>
      <c r="C455" s="34" t="s">
        <v>17</v>
      </c>
      <c r="D455" s="34" t="str">
        <f t="shared" si="97"/>
        <v>2</v>
      </c>
      <c r="E455" s="34">
        <f t="shared" si="98"/>
        <v>5</v>
      </c>
      <c r="F455" s="34" t="str">
        <f t="shared" si="99"/>
        <v>04</v>
      </c>
      <c r="G455" s="34" t="str">
        <f t="shared" si="100"/>
        <v>005</v>
      </c>
      <c r="H455" s="33" t="str">
        <f t="shared" si="101"/>
        <v>E001</v>
      </c>
      <c r="I455" s="34">
        <f t="shared" si="102"/>
        <v>33401</v>
      </c>
      <c r="J455" s="34">
        <f t="shared" si="93"/>
        <v>1</v>
      </c>
      <c r="K455" s="34">
        <f t="shared" si="103"/>
        <v>4</v>
      </c>
      <c r="L455" s="34">
        <f t="shared" si="104"/>
        <v>15</v>
      </c>
      <c r="M455" s="34" t="s">
        <v>22</v>
      </c>
      <c r="N455" s="32">
        <v>8140</v>
      </c>
      <c r="O455" s="32" t="s">
        <v>55</v>
      </c>
      <c r="P455" s="32">
        <v>57</v>
      </c>
      <c r="Q455" s="32">
        <v>1</v>
      </c>
      <c r="R455" s="32">
        <v>33401</v>
      </c>
      <c r="S455" s="37">
        <f t="shared" si="94"/>
        <v>114000</v>
      </c>
      <c r="T455" s="37">
        <v>16500</v>
      </c>
      <c r="U455" s="37">
        <v>0</v>
      </c>
      <c r="V455" s="37">
        <v>0</v>
      </c>
      <c r="W455" s="37">
        <v>0</v>
      </c>
      <c r="X455" s="37">
        <v>16500</v>
      </c>
      <c r="Y455" s="37">
        <v>16500</v>
      </c>
      <c r="Z455" s="37">
        <v>16500</v>
      </c>
      <c r="AA455" s="37">
        <v>15000</v>
      </c>
      <c r="AB455" s="37">
        <v>0</v>
      </c>
      <c r="AC455" s="37">
        <v>16500</v>
      </c>
      <c r="AD455" s="37">
        <v>0</v>
      </c>
      <c r="AE455" s="37">
        <v>16500</v>
      </c>
      <c r="AF455" s="31"/>
      <c r="AG455" s="36">
        <v>114000</v>
      </c>
      <c r="AH455" s="24">
        <f t="shared" si="105"/>
        <v>0</v>
      </c>
    </row>
    <row r="456" spans="1:34" s="24" customFormat="1" x14ac:dyDescent="0.2">
      <c r="A456" s="33">
        <f t="shared" si="95"/>
        <v>3000</v>
      </c>
      <c r="B456" s="33">
        <f t="shared" si="96"/>
        <v>3300</v>
      </c>
      <c r="C456" s="34" t="s">
        <v>17</v>
      </c>
      <c r="D456" s="34" t="str">
        <f t="shared" si="97"/>
        <v>2</v>
      </c>
      <c r="E456" s="34">
        <f t="shared" si="98"/>
        <v>5</v>
      </c>
      <c r="F456" s="34" t="str">
        <f t="shared" si="99"/>
        <v>04</v>
      </c>
      <c r="G456" s="34" t="str">
        <f t="shared" si="100"/>
        <v>005</v>
      </c>
      <c r="H456" s="33" t="str">
        <f t="shared" si="101"/>
        <v>E001</v>
      </c>
      <c r="I456" s="34">
        <f t="shared" si="102"/>
        <v>33501</v>
      </c>
      <c r="J456" s="34">
        <f t="shared" si="93"/>
        <v>1</v>
      </c>
      <c r="K456" s="34">
        <f t="shared" si="103"/>
        <v>4</v>
      </c>
      <c r="L456" s="34">
        <f t="shared" si="104"/>
        <v>15</v>
      </c>
      <c r="M456" s="34" t="s">
        <v>22</v>
      </c>
      <c r="N456" s="32">
        <v>8140</v>
      </c>
      <c r="O456" s="32" t="s">
        <v>55</v>
      </c>
      <c r="P456" s="32">
        <v>57</v>
      </c>
      <c r="Q456" s="32">
        <v>1</v>
      </c>
      <c r="R456" s="32">
        <v>33501</v>
      </c>
      <c r="S456" s="37">
        <f t="shared" si="94"/>
        <v>41014</v>
      </c>
      <c r="T456" s="37">
        <v>0</v>
      </c>
      <c r="U456" s="37">
        <v>0</v>
      </c>
      <c r="V456" s="37">
        <v>0</v>
      </c>
      <c r="W456" s="37">
        <v>3302</v>
      </c>
      <c r="X456" s="37">
        <v>4714</v>
      </c>
      <c r="Y456" s="37">
        <v>4714</v>
      </c>
      <c r="Z456" s="37">
        <v>4714</v>
      </c>
      <c r="AA456" s="37">
        <v>4714</v>
      </c>
      <c r="AB456" s="37">
        <v>4714</v>
      </c>
      <c r="AC456" s="37">
        <v>4714</v>
      </c>
      <c r="AD456" s="37">
        <v>4714</v>
      </c>
      <c r="AE456" s="37">
        <v>4714</v>
      </c>
      <c r="AF456" s="31"/>
      <c r="AG456" s="36">
        <v>41014</v>
      </c>
      <c r="AH456" s="24">
        <f t="shared" si="105"/>
        <v>0</v>
      </c>
    </row>
    <row r="457" spans="1:34" s="24" customFormat="1" x14ac:dyDescent="0.2">
      <c r="A457" s="33">
        <f t="shared" si="95"/>
        <v>3000</v>
      </c>
      <c r="B457" s="33">
        <f t="shared" si="96"/>
        <v>3300</v>
      </c>
      <c r="C457" s="34" t="s">
        <v>17</v>
      </c>
      <c r="D457" s="34" t="str">
        <f t="shared" si="97"/>
        <v>2</v>
      </c>
      <c r="E457" s="34">
        <f t="shared" si="98"/>
        <v>5</v>
      </c>
      <c r="F457" s="34" t="str">
        <f t="shared" si="99"/>
        <v>04</v>
      </c>
      <c r="G457" s="34" t="str">
        <f t="shared" si="100"/>
        <v>005</v>
      </c>
      <c r="H457" s="33" t="str">
        <f t="shared" si="101"/>
        <v>E001</v>
      </c>
      <c r="I457" s="34">
        <f t="shared" si="102"/>
        <v>33601</v>
      </c>
      <c r="J457" s="34">
        <f t="shared" si="93"/>
        <v>1</v>
      </c>
      <c r="K457" s="34">
        <f t="shared" si="103"/>
        <v>4</v>
      </c>
      <c r="L457" s="34">
        <f t="shared" si="104"/>
        <v>15</v>
      </c>
      <c r="M457" s="34" t="s">
        <v>22</v>
      </c>
      <c r="N457" s="32">
        <v>8140</v>
      </c>
      <c r="O457" s="32" t="s">
        <v>55</v>
      </c>
      <c r="P457" s="32">
        <v>57</v>
      </c>
      <c r="Q457" s="32">
        <v>1</v>
      </c>
      <c r="R457" s="32">
        <v>33601</v>
      </c>
      <c r="S457" s="37">
        <f t="shared" si="94"/>
        <v>3612.3900000000003</v>
      </c>
      <c r="T457" s="37">
        <v>0</v>
      </c>
      <c r="U457" s="37">
        <v>0</v>
      </c>
      <c r="V457" s="37">
        <v>0</v>
      </c>
      <c r="W457" s="37">
        <v>0</v>
      </c>
      <c r="X457" s="37">
        <v>0</v>
      </c>
      <c r="Y457" s="37">
        <v>0</v>
      </c>
      <c r="Z457" s="37">
        <v>0</v>
      </c>
      <c r="AA457" s="37">
        <v>0</v>
      </c>
      <c r="AB457" s="37">
        <v>2104</v>
      </c>
      <c r="AC457" s="37">
        <v>1508.39</v>
      </c>
      <c r="AD457" s="37">
        <v>0</v>
      </c>
      <c r="AE457" s="37">
        <v>0</v>
      </c>
      <c r="AF457" s="31"/>
      <c r="AG457" s="36">
        <v>3612.3900000000003</v>
      </c>
      <c r="AH457" s="24">
        <f t="shared" si="105"/>
        <v>0</v>
      </c>
    </row>
    <row r="458" spans="1:34" s="24" customFormat="1" x14ac:dyDescent="0.2">
      <c r="A458" s="33">
        <f t="shared" si="95"/>
        <v>3000</v>
      </c>
      <c r="B458" s="33">
        <f t="shared" si="96"/>
        <v>3300</v>
      </c>
      <c r="C458" s="34" t="s">
        <v>17</v>
      </c>
      <c r="D458" s="34" t="str">
        <f t="shared" si="97"/>
        <v>2</v>
      </c>
      <c r="E458" s="34">
        <f t="shared" si="98"/>
        <v>5</v>
      </c>
      <c r="F458" s="34" t="str">
        <f t="shared" si="99"/>
        <v>04</v>
      </c>
      <c r="G458" s="34" t="str">
        <f t="shared" si="100"/>
        <v>005</v>
      </c>
      <c r="H458" s="33" t="str">
        <f t="shared" si="101"/>
        <v>E001</v>
      </c>
      <c r="I458" s="34">
        <f t="shared" si="102"/>
        <v>33602</v>
      </c>
      <c r="J458" s="34">
        <f t="shared" si="93"/>
        <v>1</v>
      </c>
      <c r="K458" s="34">
        <f t="shared" si="103"/>
        <v>4</v>
      </c>
      <c r="L458" s="34">
        <f t="shared" si="104"/>
        <v>15</v>
      </c>
      <c r="M458" s="34" t="s">
        <v>22</v>
      </c>
      <c r="N458" s="32">
        <v>8140</v>
      </c>
      <c r="O458" s="32" t="s">
        <v>55</v>
      </c>
      <c r="P458" s="32">
        <v>57</v>
      </c>
      <c r="Q458" s="32">
        <v>1</v>
      </c>
      <c r="R458" s="32">
        <v>33602</v>
      </c>
      <c r="S458" s="37">
        <f t="shared" si="94"/>
        <v>11973</v>
      </c>
      <c r="T458" s="37">
        <v>0</v>
      </c>
      <c r="U458" s="37">
        <v>0</v>
      </c>
      <c r="V458" s="37">
        <v>0</v>
      </c>
      <c r="W458" s="37">
        <v>0</v>
      </c>
      <c r="X458" s="37">
        <v>0</v>
      </c>
      <c r="Y458" s="37">
        <v>8000</v>
      </c>
      <c r="Z458" s="37">
        <v>0</v>
      </c>
      <c r="AA458" s="37">
        <v>0</v>
      </c>
      <c r="AB458" s="37">
        <v>0</v>
      </c>
      <c r="AC458" s="37">
        <v>0</v>
      </c>
      <c r="AD458" s="37">
        <v>0</v>
      </c>
      <c r="AE458" s="37">
        <v>3973</v>
      </c>
      <c r="AF458" s="31"/>
      <c r="AG458" s="36">
        <v>11973</v>
      </c>
      <c r="AH458" s="24">
        <f t="shared" si="105"/>
        <v>0</v>
      </c>
    </row>
    <row r="459" spans="1:34" s="24" customFormat="1" x14ac:dyDescent="0.2">
      <c r="A459" s="33">
        <f t="shared" si="95"/>
        <v>3000</v>
      </c>
      <c r="B459" s="33">
        <f t="shared" si="96"/>
        <v>3300</v>
      </c>
      <c r="C459" s="34" t="s">
        <v>17</v>
      </c>
      <c r="D459" s="34" t="str">
        <f t="shared" si="97"/>
        <v>2</v>
      </c>
      <c r="E459" s="34">
        <f t="shared" si="98"/>
        <v>5</v>
      </c>
      <c r="F459" s="34" t="str">
        <f t="shared" si="99"/>
        <v>04</v>
      </c>
      <c r="G459" s="34" t="str">
        <f t="shared" si="100"/>
        <v>005</v>
      </c>
      <c r="H459" s="33" t="str">
        <f t="shared" si="101"/>
        <v>E001</v>
      </c>
      <c r="I459" s="34">
        <f t="shared" si="102"/>
        <v>33603</v>
      </c>
      <c r="J459" s="34">
        <f t="shared" si="93"/>
        <v>1</v>
      </c>
      <c r="K459" s="34">
        <f t="shared" si="103"/>
        <v>4</v>
      </c>
      <c r="L459" s="34">
        <f t="shared" si="104"/>
        <v>15</v>
      </c>
      <c r="M459" s="34" t="s">
        <v>22</v>
      </c>
      <c r="N459" s="32">
        <v>8140</v>
      </c>
      <c r="O459" s="32" t="s">
        <v>55</v>
      </c>
      <c r="P459" s="32">
        <v>57</v>
      </c>
      <c r="Q459" s="32">
        <v>1</v>
      </c>
      <c r="R459" s="32">
        <v>33603</v>
      </c>
      <c r="S459" s="37">
        <f t="shared" si="94"/>
        <v>104867</v>
      </c>
      <c r="T459" s="37">
        <v>0</v>
      </c>
      <c r="U459" s="37">
        <v>0</v>
      </c>
      <c r="V459" s="37">
        <v>3851</v>
      </c>
      <c r="W459" s="37">
        <v>11224</v>
      </c>
      <c r="X459" s="37">
        <v>11224</v>
      </c>
      <c r="Y459" s="37">
        <v>11224</v>
      </c>
      <c r="Z459" s="37">
        <v>11224</v>
      </c>
      <c r="AA459" s="37">
        <v>11224</v>
      </c>
      <c r="AB459" s="37">
        <v>11224</v>
      </c>
      <c r="AC459" s="37">
        <v>11224</v>
      </c>
      <c r="AD459" s="37">
        <v>11224</v>
      </c>
      <c r="AE459" s="37">
        <v>11224</v>
      </c>
      <c r="AF459" s="31"/>
      <c r="AG459" s="36">
        <v>104867</v>
      </c>
      <c r="AH459" s="24">
        <f t="shared" si="105"/>
        <v>0</v>
      </c>
    </row>
    <row r="460" spans="1:34" s="24" customFormat="1" x14ac:dyDescent="0.2">
      <c r="A460" s="33">
        <f t="shared" si="95"/>
        <v>3000</v>
      </c>
      <c r="B460" s="33">
        <f t="shared" si="96"/>
        <v>3300</v>
      </c>
      <c r="C460" s="34" t="s">
        <v>17</v>
      </c>
      <c r="D460" s="34" t="str">
        <f t="shared" si="97"/>
        <v>2</v>
      </c>
      <c r="E460" s="34">
        <f t="shared" si="98"/>
        <v>5</v>
      </c>
      <c r="F460" s="34" t="str">
        <f t="shared" si="99"/>
        <v>04</v>
      </c>
      <c r="G460" s="34" t="str">
        <f t="shared" si="100"/>
        <v>005</v>
      </c>
      <c r="H460" s="33" t="str">
        <f t="shared" si="101"/>
        <v>E001</v>
      </c>
      <c r="I460" s="34">
        <f t="shared" si="102"/>
        <v>33604</v>
      </c>
      <c r="J460" s="34">
        <f t="shared" si="93"/>
        <v>1</v>
      </c>
      <c r="K460" s="34">
        <f t="shared" si="103"/>
        <v>4</v>
      </c>
      <c r="L460" s="34">
        <f t="shared" si="104"/>
        <v>15</v>
      </c>
      <c r="M460" s="34" t="s">
        <v>22</v>
      </c>
      <c r="N460" s="32">
        <v>8140</v>
      </c>
      <c r="O460" s="32" t="s">
        <v>55</v>
      </c>
      <c r="P460" s="32">
        <v>57</v>
      </c>
      <c r="Q460" s="32">
        <v>1</v>
      </c>
      <c r="R460" s="32">
        <v>33604</v>
      </c>
      <c r="S460" s="37">
        <f t="shared" si="94"/>
        <v>296607.98</v>
      </c>
      <c r="T460" s="37">
        <v>30000</v>
      </c>
      <c r="U460" s="37">
        <v>30000</v>
      </c>
      <c r="V460" s="37">
        <v>30000</v>
      </c>
      <c r="W460" s="37">
        <v>30000</v>
      </c>
      <c r="X460" s="37">
        <v>30000</v>
      </c>
      <c r="Y460" s="37">
        <v>30000</v>
      </c>
      <c r="Z460" s="37">
        <v>30000</v>
      </c>
      <c r="AA460" s="37">
        <v>0</v>
      </c>
      <c r="AB460" s="37">
        <v>26607.98</v>
      </c>
      <c r="AC460" s="37">
        <v>0</v>
      </c>
      <c r="AD460" s="37">
        <v>30000</v>
      </c>
      <c r="AE460" s="37">
        <v>30000</v>
      </c>
      <c r="AF460" s="31"/>
      <c r="AG460" s="36">
        <v>296607.98</v>
      </c>
      <c r="AH460" s="24">
        <f t="shared" si="105"/>
        <v>0</v>
      </c>
    </row>
    <row r="461" spans="1:34" s="24" customFormat="1" x14ac:dyDescent="0.2">
      <c r="A461" s="33">
        <f t="shared" si="95"/>
        <v>3000</v>
      </c>
      <c r="B461" s="33">
        <f t="shared" si="96"/>
        <v>3300</v>
      </c>
      <c r="C461" s="34" t="s">
        <v>17</v>
      </c>
      <c r="D461" s="34" t="str">
        <f t="shared" si="97"/>
        <v>2</v>
      </c>
      <c r="E461" s="34">
        <f t="shared" si="98"/>
        <v>5</v>
      </c>
      <c r="F461" s="34" t="str">
        <f t="shared" si="99"/>
        <v>04</v>
      </c>
      <c r="G461" s="34" t="str">
        <f t="shared" si="100"/>
        <v>005</v>
      </c>
      <c r="H461" s="33" t="str">
        <f t="shared" si="101"/>
        <v>E001</v>
      </c>
      <c r="I461" s="34">
        <f t="shared" si="102"/>
        <v>33605</v>
      </c>
      <c r="J461" s="34">
        <f t="shared" si="93"/>
        <v>1</v>
      </c>
      <c r="K461" s="34">
        <f t="shared" si="103"/>
        <v>4</v>
      </c>
      <c r="L461" s="34">
        <f t="shared" si="104"/>
        <v>15</v>
      </c>
      <c r="M461" s="34" t="s">
        <v>22</v>
      </c>
      <c r="N461" s="32">
        <v>8140</v>
      </c>
      <c r="O461" s="32" t="s">
        <v>55</v>
      </c>
      <c r="P461" s="32">
        <v>57</v>
      </c>
      <c r="Q461" s="32">
        <v>1</v>
      </c>
      <c r="R461" s="32">
        <v>33605</v>
      </c>
      <c r="S461" s="37">
        <f t="shared" si="94"/>
        <v>96000</v>
      </c>
      <c r="T461" s="37">
        <v>0</v>
      </c>
      <c r="U461" s="37">
        <v>0</v>
      </c>
      <c r="V461" s="37">
        <v>0</v>
      </c>
      <c r="W461" s="37">
        <v>0</v>
      </c>
      <c r="X461" s="37">
        <v>0</v>
      </c>
      <c r="Y461" s="37">
        <v>24000</v>
      </c>
      <c r="Z461" s="37">
        <v>24000</v>
      </c>
      <c r="AA461" s="37">
        <v>0</v>
      </c>
      <c r="AB461" s="37">
        <v>24000</v>
      </c>
      <c r="AC461" s="37">
        <v>0</v>
      </c>
      <c r="AD461" s="37">
        <v>24000</v>
      </c>
      <c r="AE461" s="37">
        <v>0</v>
      </c>
      <c r="AF461" s="31"/>
      <c r="AG461" s="36">
        <v>96000</v>
      </c>
      <c r="AH461" s="24">
        <f t="shared" si="105"/>
        <v>0</v>
      </c>
    </row>
    <row r="462" spans="1:34" s="24" customFormat="1" x14ac:dyDescent="0.2">
      <c r="A462" s="33">
        <f t="shared" si="95"/>
        <v>3000</v>
      </c>
      <c r="B462" s="33">
        <f t="shared" si="96"/>
        <v>3300</v>
      </c>
      <c r="C462" s="34" t="s">
        <v>17</v>
      </c>
      <c r="D462" s="34" t="str">
        <f t="shared" si="97"/>
        <v>2</v>
      </c>
      <c r="E462" s="34">
        <f t="shared" si="98"/>
        <v>5</v>
      </c>
      <c r="F462" s="34" t="str">
        <f t="shared" si="99"/>
        <v>04</v>
      </c>
      <c r="G462" s="34" t="str">
        <f t="shared" si="100"/>
        <v>005</v>
      </c>
      <c r="H462" s="33" t="str">
        <f t="shared" si="101"/>
        <v>E001</v>
      </c>
      <c r="I462" s="34">
        <f t="shared" si="102"/>
        <v>33903</v>
      </c>
      <c r="J462" s="34">
        <f t="shared" si="93"/>
        <v>1</v>
      </c>
      <c r="K462" s="34">
        <f t="shared" si="103"/>
        <v>4</v>
      </c>
      <c r="L462" s="34">
        <f t="shared" si="104"/>
        <v>15</v>
      </c>
      <c r="M462" s="34" t="s">
        <v>22</v>
      </c>
      <c r="N462" s="32">
        <v>8140</v>
      </c>
      <c r="O462" s="32" t="s">
        <v>55</v>
      </c>
      <c r="P462" s="32">
        <v>57</v>
      </c>
      <c r="Q462" s="32">
        <v>1</v>
      </c>
      <c r="R462" s="32">
        <v>33903</v>
      </c>
      <c r="S462" s="37">
        <f t="shared" si="94"/>
        <v>452923.07</v>
      </c>
      <c r="T462" s="37">
        <v>328300</v>
      </c>
      <c r="U462" s="37">
        <v>50000</v>
      </c>
      <c r="V462" s="37">
        <v>57332.73</v>
      </c>
      <c r="W462" s="37">
        <v>17290.34</v>
      </c>
      <c r="X462" s="37">
        <v>0</v>
      </c>
      <c r="Y462" s="37">
        <v>0</v>
      </c>
      <c r="Z462" s="37">
        <v>0</v>
      </c>
      <c r="AA462" s="37">
        <v>0</v>
      </c>
      <c r="AB462" s="37">
        <v>0</v>
      </c>
      <c r="AC462" s="37">
        <v>0</v>
      </c>
      <c r="AD462" s="37">
        <v>0</v>
      </c>
      <c r="AE462" s="37">
        <v>0</v>
      </c>
      <c r="AF462" s="31"/>
      <c r="AG462" s="36">
        <v>452923.07</v>
      </c>
      <c r="AH462" s="24">
        <f t="shared" si="105"/>
        <v>0</v>
      </c>
    </row>
    <row r="463" spans="1:34" s="24" customFormat="1" x14ac:dyDescent="0.2">
      <c r="A463" s="33">
        <f t="shared" si="95"/>
        <v>3000</v>
      </c>
      <c r="B463" s="33">
        <f t="shared" si="96"/>
        <v>3400</v>
      </c>
      <c r="C463" s="34" t="s">
        <v>17</v>
      </c>
      <c r="D463" s="34" t="str">
        <f t="shared" si="97"/>
        <v>2</v>
      </c>
      <c r="E463" s="34">
        <f t="shared" si="98"/>
        <v>5</v>
      </c>
      <c r="F463" s="34" t="str">
        <f t="shared" si="99"/>
        <v>04</v>
      </c>
      <c r="G463" s="34" t="str">
        <f t="shared" si="100"/>
        <v>005</v>
      </c>
      <c r="H463" s="33" t="str">
        <f t="shared" si="101"/>
        <v>E001</v>
      </c>
      <c r="I463" s="34">
        <f t="shared" si="102"/>
        <v>34101</v>
      </c>
      <c r="J463" s="34">
        <f t="shared" si="93"/>
        <v>1</v>
      </c>
      <c r="K463" s="34">
        <f t="shared" si="103"/>
        <v>4</v>
      </c>
      <c r="L463" s="34">
        <f t="shared" si="104"/>
        <v>15</v>
      </c>
      <c r="M463" s="34" t="s">
        <v>22</v>
      </c>
      <c r="N463" s="32">
        <v>8140</v>
      </c>
      <c r="O463" s="32" t="s">
        <v>55</v>
      </c>
      <c r="P463" s="32">
        <v>57</v>
      </c>
      <c r="Q463" s="32">
        <v>1</v>
      </c>
      <c r="R463" s="32">
        <v>34101</v>
      </c>
      <c r="S463" s="37">
        <f t="shared" si="94"/>
        <v>1806.98</v>
      </c>
      <c r="T463" s="37">
        <v>0</v>
      </c>
      <c r="U463" s="37">
        <v>0</v>
      </c>
      <c r="V463" s="37">
        <v>0</v>
      </c>
      <c r="W463" s="37">
        <v>0</v>
      </c>
      <c r="X463" s="37">
        <v>0</v>
      </c>
      <c r="Y463" s="37">
        <v>0</v>
      </c>
      <c r="Z463" s="37">
        <v>0</v>
      </c>
      <c r="AA463" s="37">
        <v>0</v>
      </c>
      <c r="AB463" s="37">
        <v>500</v>
      </c>
      <c r="AC463" s="37">
        <v>500</v>
      </c>
      <c r="AD463" s="37">
        <v>306.98</v>
      </c>
      <c r="AE463" s="37">
        <v>500</v>
      </c>
      <c r="AF463" s="31"/>
      <c r="AG463" s="36">
        <v>1806.98</v>
      </c>
      <c r="AH463" s="24">
        <f t="shared" si="105"/>
        <v>0</v>
      </c>
    </row>
    <row r="464" spans="1:34" s="24" customFormat="1" x14ac:dyDescent="0.2">
      <c r="A464" s="33">
        <f t="shared" si="95"/>
        <v>3000</v>
      </c>
      <c r="B464" s="33">
        <f t="shared" si="96"/>
        <v>3400</v>
      </c>
      <c r="C464" s="34" t="s">
        <v>17</v>
      </c>
      <c r="D464" s="34" t="str">
        <f t="shared" si="97"/>
        <v>2</v>
      </c>
      <c r="E464" s="34">
        <f t="shared" si="98"/>
        <v>5</v>
      </c>
      <c r="F464" s="34" t="str">
        <f t="shared" si="99"/>
        <v>04</v>
      </c>
      <c r="G464" s="34" t="str">
        <f t="shared" si="100"/>
        <v>005</v>
      </c>
      <c r="H464" s="33" t="str">
        <f t="shared" si="101"/>
        <v>E001</v>
      </c>
      <c r="I464" s="34">
        <f t="shared" si="102"/>
        <v>34601</v>
      </c>
      <c r="J464" s="34">
        <f t="shared" si="93"/>
        <v>1</v>
      </c>
      <c r="K464" s="34">
        <f t="shared" si="103"/>
        <v>4</v>
      </c>
      <c r="L464" s="34">
        <f t="shared" si="104"/>
        <v>15</v>
      </c>
      <c r="M464" s="34" t="s">
        <v>22</v>
      </c>
      <c r="N464" s="32">
        <v>8140</v>
      </c>
      <c r="O464" s="32" t="s">
        <v>55</v>
      </c>
      <c r="P464" s="32">
        <v>57</v>
      </c>
      <c r="Q464" s="32">
        <v>1</v>
      </c>
      <c r="R464" s="32">
        <v>34601</v>
      </c>
      <c r="S464" s="37">
        <f t="shared" si="94"/>
        <v>24000</v>
      </c>
      <c r="T464" s="37">
        <v>0</v>
      </c>
      <c r="U464" s="37">
        <v>0</v>
      </c>
      <c r="V464" s="37">
        <v>0</v>
      </c>
      <c r="W464" s="37">
        <v>0</v>
      </c>
      <c r="X464" s="37">
        <v>0</v>
      </c>
      <c r="Y464" s="37">
        <v>8000</v>
      </c>
      <c r="Z464" s="37">
        <v>0</v>
      </c>
      <c r="AA464" s="37">
        <v>0</v>
      </c>
      <c r="AB464" s="37">
        <v>8000</v>
      </c>
      <c r="AC464" s="37">
        <v>0</v>
      </c>
      <c r="AD464" s="37">
        <v>8000</v>
      </c>
      <c r="AE464" s="37">
        <v>0</v>
      </c>
      <c r="AF464" s="31"/>
      <c r="AG464" s="36">
        <v>24000</v>
      </c>
      <c r="AH464" s="24">
        <f t="shared" si="105"/>
        <v>0</v>
      </c>
    </row>
    <row r="465" spans="1:34" s="24" customFormat="1" x14ac:dyDescent="0.2">
      <c r="A465" s="33">
        <f t="shared" si="95"/>
        <v>3000</v>
      </c>
      <c r="B465" s="33">
        <f t="shared" si="96"/>
        <v>3400</v>
      </c>
      <c r="C465" s="34" t="s">
        <v>17</v>
      </c>
      <c r="D465" s="34" t="str">
        <f t="shared" si="97"/>
        <v>2</v>
      </c>
      <c r="E465" s="34">
        <f t="shared" si="98"/>
        <v>5</v>
      </c>
      <c r="F465" s="34" t="str">
        <f t="shared" si="99"/>
        <v>04</v>
      </c>
      <c r="G465" s="34" t="str">
        <f t="shared" si="100"/>
        <v>005</v>
      </c>
      <c r="H465" s="33" t="str">
        <f t="shared" si="101"/>
        <v>E001</v>
      </c>
      <c r="I465" s="34">
        <f t="shared" si="102"/>
        <v>34701</v>
      </c>
      <c r="J465" s="34">
        <f t="shared" si="93"/>
        <v>1</v>
      </c>
      <c r="K465" s="34">
        <f t="shared" si="103"/>
        <v>4</v>
      </c>
      <c r="L465" s="34">
        <f t="shared" si="104"/>
        <v>15</v>
      </c>
      <c r="M465" s="34" t="s">
        <v>22</v>
      </c>
      <c r="N465" s="32">
        <v>8140</v>
      </c>
      <c r="O465" s="32" t="s">
        <v>55</v>
      </c>
      <c r="P465" s="32">
        <v>57</v>
      </c>
      <c r="Q465" s="32">
        <v>1</v>
      </c>
      <c r="R465" s="32">
        <v>34701</v>
      </c>
      <c r="S465" s="37">
        <f t="shared" si="94"/>
        <v>14386.83</v>
      </c>
      <c r="T465" s="37">
        <v>0</v>
      </c>
      <c r="U465" s="37">
        <v>0</v>
      </c>
      <c r="V465" s="37">
        <v>0</v>
      </c>
      <c r="W465" s="37">
        <v>0</v>
      </c>
      <c r="X465" s="37">
        <v>0</v>
      </c>
      <c r="Y465" s="37">
        <v>3200</v>
      </c>
      <c r="Z465" s="37">
        <v>0</v>
      </c>
      <c r="AA465" s="37">
        <v>0</v>
      </c>
      <c r="AB465" s="37">
        <v>3989</v>
      </c>
      <c r="AC465" s="37">
        <v>1534</v>
      </c>
      <c r="AD465" s="37">
        <v>4129.83</v>
      </c>
      <c r="AE465" s="37">
        <v>1534</v>
      </c>
      <c r="AF465" s="31"/>
      <c r="AG465" s="36">
        <v>14386.83</v>
      </c>
      <c r="AH465" s="24">
        <f t="shared" si="105"/>
        <v>0</v>
      </c>
    </row>
    <row r="466" spans="1:34" s="24" customFormat="1" x14ac:dyDescent="0.2">
      <c r="A466" s="33">
        <f t="shared" si="95"/>
        <v>3000</v>
      </c>
      <c r="B466" s="33">
        <f t="shared" si="96"/>
        <v>3500</v>
      </c>
      <c r="C466" s="34" t="s">
        <v>17</v>
      </c>
      <c r="D466" s="34" t="str">
        <f t="shared" si="97"/>
        <v>2</v>
      </c>
      <c r="E466" s="34">
        <f t="shared" si="98"/>
        <v>5</v>
      </c>
      <c r="F466" s="34" t="str">
        <f t="shared" si="99"/>
        <v>04</v>
      </c>
      <c r="G466" s="34" t="str">
        <f t="shared" si="100"/>
        <v>005</v>
      </c>
      <c r="H466" s="33" t="str">
        <f t="shared" si="101"/>
        <v>E001</v>
      </c>
      <c r="I466" s="34">
        <f t="shared" si="102"/>
        <v>35101</v>
      </c>
      <c r="J466" s="34">
        <f t="shared" si="93"/>
        <v>1</v>
      </c>
      <c r="K466" s="34">
        <f t="shared" si="103"/>
        <v>4</v>
      </c>
      <c r="L466" s="34">
        <f t="shared" si="104"/>
        <v>15</v>
      </c>
      <c r="M466" s="34" t="s">
        <v>22</v>
      </c>
      <c r="N466" s="32">
        <v>8140</v>
      </c>
      <c r="O466" s="32" t="s">
        <v>55</v>
      </c>
      <c r="P466" s="32">
        <v>57</v>
      </c>
      <c r="Q466" s="32">
        <v>1</v>
      </c>
      <c r="R466" s="32">
        <v>35101</v>
      </c>
      <c r="S466" s="37">
        <f t="shared" si="94"/>
        <v>341302.68</v>
      </c>
      <c r="T466" s="37">
        <v>50000</v>
      </c>
      <c r="U466" s="37">
        <v>50000</v>
      </c>
      <c r="V466" s="37">
        <v>50000</v>
      </c>
      <c r="W466" s="37">
        <v>50000</v>
      </c>
      <c r="X466" s="37">
        <v>50000</v>
      </c>
      <c r="Y466" s="37">
        <v>50000</v>
      </c>
      <c r="Z466" s="37">
        <v>8000</v>
      </c>
      <c r="AA466" s="37">
        <v>9035.68</v>
      </c>
      <c r="AB466" s="37">
        <v>24267</v>
      </c>
      <c r="AC466" s="37">
        <v>0</v>
      </c>
      <c r="AD466" s="37">
        <v>0</v>
      </c>
      <c r="AE466" s="37">
        <v>0</v>
      </c>
      <c r="AF466" s="31"/>
      <c r="AG466" s="36">
        <v>341302.68</v>
      </c>
      <c r="AH466" s="24">
        <f t="shared" si="105"/>
        <v>0</v>
      </c>
    </row>
    <row r="467" spans="1:34" s="24" customFormat="1" x14ac:dyDescent="0.2">
      <c r="A467" s="33">
        <f t="shared" si="95"/>
        <v>3000</v>
      </c>
      <c r="B467" s="33">
        <f t="shared" si="96"/>
        <v>3500</v>
      </c>
      <c r="C467" s="34" t="s">
        <v>17</v>
      </c>
      <c r="D467" s="34" t="str">
        <f t="shared" si="97"/>
        <v>2</v>
      </c>
      <c r="E467" s="34">
        <f t="shared" si="98"/>
        <v>5</v>
      </c>
      <c r="F467" s="34" t="str">
        <f t="shared" si="99"/>
        <v>04</v>
      </c>
      <c r="G467" s="34" t="str">
        <f t="shared" si="100"/>
        <v>005</v>
      </c>
      <c r="H467" s="33" t="str">
        <f t="shared" si="101"/>
        <v>E001</v>
      </c>
      <c r="I467" s="34">
        <f t="shared" si="102"/>
        <v>35201</v>
      </c>
      <c r="J467" s="34">
        <f t="shared" si="93"/>
        <v>1</v>
      </c>
      <c r="K467" s="34">
        <f t="shared" si="103"/>
        <v>4</v>
      </c>
      <c r="L467" s="34">
        <f t="shared" si="104"/>
        <v>15</v>
      </c>
      <c r="M467" s="34" t="s">
        <v>22</v>
      </c>
      <c r="N467" s="32">
        <v>8140</v>
      </c>
      <c r="O467" s="32" t="s">
        <v>55</v>
      </c>
      <c r="P467" s="32">
        <v>57</v>
      </c>
      <c r="Q467" s="32">
        <v>1</v>
      </c>
      <c r="R467" s="32">
        <v>35201</v>
      </c>
      <c r="S467" s="37">
        <f t="shared" si="94"/>
        <v>77989.240000000005</v>
      </c>
      <c r="T467" s="37">
        <v>67247</v>
      </c>
      <c r="U467" s="37">
        <v>3369.24</v>
      </c>
      <c r="V467" s="37">
        <v>7373</v>
      </c>
      <c r="W467" s="37">
        <v>0</v>
      </c>
      <c r="X467" s="37">
        <v>0</v>
      </c>
      <c r="Y467" s="37">
        <v>0</v>
      </c>
      <c r="Z467" s="37">
        <v>0</v>
      </c>
      <c r="AA467" s="37">
        <v>0</v>
      </c>
      <c r="AB467" s="37">
        <v>0</v>
      </c>
      <c r="AC467" s="37">
        <v>0</v>
      </c>
      <c r="AD467" s="37">
        <v>0</v>
      </c>
      <c r="AE467" s="37">
        <v>0</v>
      </c>
      <c r="AF467" s="31"/>
      <c r="AG467" s="36">
        <v>77989.240000000005</v>
      </c>
      <c r="AH467" s="24">
        <f t="shared" si="105"/>
        <v>0</v>
      </c>
    </row>
    <row r="468" spans="1:34" s="24" customFormat="1" x14ac:dyDescent="0.2">
      <c r="A468" s="33">
        <f t="shared" si="95"/>
        <v>3000</v>
      </c>
      <c r="B468" s="33">
        <f t="shared" si="96"/>
        <v>3500</v>
      </c>
      <c r="C468" s="34" t="s">
        <v>17</v>
      </c>
      <c r="D468" s="34" t="str">
        <f t="shared" si="97"/>
        <v>2</v>
      </c>
      <c r="E468" s="34">
        <f t="shared" si="98"/>
        <v>5</v>
      </c>
      <c r="F468" s="34" t="str">
        <f t="shared" si="99"/>
        <v>04</v>
      </c>
      <c r="G468" s="34" t="str">
        <f t="shared" si="100"/>
        <v>005</v>
      </c>
      <c r="H468" s="33" t="str">
        <f t="shared" si="101"/>
        <v>E001</v>
      </c>
      <c r="I468" s="34">
        <f t="shared" si="102"/>
        <v>35301</v>
      </c>
      <c r="J468" s="34">
        <f t="shared" si="93"/>
        <v>1</v>
      </c>
      <c r="K468" s="34">
        <f t="shared" si="103"/>
        <v>4</v>
      </c>
      <c r="L468" s="34">
        <f t="shared" si="104"/>
        <v>15</v>
      </c>
      <c r="M468" s="34" t="s">
        <v>22</v>
      </c>
      <c r="N468" s="32">
        <v>8140</v>
      </c>
      <c r="O468" s="32" t="s">
        <v>55</v>
      </c>
      <c r="P468" s="32">
        <v>57</v>
      </c>
      <c r="Q468" s="32">
        <v>1</v>
      </c>
      <c r="R468" s="32">
        <v>35301</v>
      </c>
      <c r="S468" s="37">
        <f t="shared" si="94"/>
        <v>211888</v>
      </c>
      <c r="T468" s="37">
        <v>5707</v>
      </c>
      <c r="U468" s="37">
        <v>15471</v>
      </c>
      <c r="V468" s="37">
        <v>15471</v>
      </c>
      <c r="W468" s="37">
        <v>15471</v>
      </c>
      <c r="X468" s="37">
        <v>15471</v>
      </c>
      <c r="Y468" s="37">
        <v>24471</v>
      </c>
      <c r="Z468" s="37">
        <v>15471</v>
      </c>
      <c r="AA468" s="37">
        <v>24471</v>
      </c>
      <c r="AB468" s="37">
        <v>24471</v>
      </c>
      <c r="AC468" s="37">
        <v>15471</v>
      </c>
      <c r="AD468" s="37">
        <v>15471</v>
      </c>
      <c r="AE468" s="37">
        <v>24471</v>
      </c>
      <c r="AF468" s="31"/>
      <c r="AG468" s="36">
        <v>211888</v>
      </c>
      <c r="AH468" s="24">
        <f t="shared" si="105"/>
        <v>0</v>
      </c>
    </row>
    <row r="469" spans="1:34" s="24" customFormat="1" x14ac:dyDescent="0.2">
      <c r="A469" s="33">
        <f t="shared" si="95"/>
        <v>3000</v>
      </c>
      <c r="B469" s="33">
        <f t="shared" si="96"/>
        <v>3500</v>
      </c>
      <c r="C469" s="34" t="s">
        <v>17</v>
      </c>
      <c r="D469" s="34" t="str">
        <f t="shared" si="97"/>
        <v>2</v>
      </c>
      <c r="E469" s="34">
        <f t="shared" si="98"/>
        <v>5</v>
      </c>
      <c r="F469" s="34" t="str">
        <f t="shared" si="99"/>
        <v>04</v>
      </c>
      <c r="G469" s="34" t="str">
        <f t="shared" si="100"/>
        <v>005</v>
      </c>
      <c r="H469" s="33" t="str">
        <f t="shared" si="101"/>
        <v>E001</v>
      </c>
      <c r="I469" s="34">
        <f t="shared" si="102"/>
        <v>35401</v>
      </c>
      <c r="J469" s="34">
        <f t="shared" si="93"/>
        <v>1</v>
      </c>
      <c r="K469" s="34">
        <f t="shared" si="103"/>
        <v>4</v>
      </c>
      <c r="L469" s="34">
        <f t="shared" si="104"/>
        <v>15</v>
      </c>
      <c r="M469" s="34" t="s">
        <v>22</v>
      </c>
      <c r="N469" s="32">
        <v>8140</v>
      </c>
      <c r="O469" s="32" t="s">
        <v>55</v>
      </c>
      <c r="P469" s="32">
        <v>57</v>
      </c>
      <c r="Q469" s="32">
        <v>1</v>
      </c>
      <c r="R469" s="32">
        <v>35401</v>
      </c>
      <c r="S469" s="37">
        <f t="shared" si="94"/>
        <v>358436.18</v>
      </c>
      <c r="T469" s="37">
        <v>0</v>
      </c>
      <c r="U469" s="37">
        <v>0</v>
      </c>
      <c r="V469" s="37">
        <v>0</v>
      </c>
      <c r="W469" s="37">
        <v>26455</v>
      </c>
      <c r="X469" s="37">
        <v>52173</v>
      </c>
      <c r="Y469" s="37">
        <v>64173</v>
      </c>
      <c r="Z469" s="37">
        <v>39530.07</v>
      </c>
      <c r="AA469" s="37">
        <v>49128.36</v>
      </c>
      <c r="AB469" s="37">
        <v>22630.75</v>
      </c>
      <c r="AC469" s="37">
        <v>52173</v>
      </c>
      <c r="AD469" s="37">
        <v>0</v>
      </c>
      <c r="AE469" s="37">
        <v>52173</v>
      </c>
      <c r="AF469" s="31"/>
      <c r="AG469" s="36">
        <v>358436.18</v>
      </c>
      <c r="AH469" s="24">
        <f t="shared" si="105"/>
        <v>0</v>
      </c>
    </row>
    <row r="470" spans="1:34" s="24" customFormat="1" x14ac:dyDescent="0.2">
      <c r="A470" s="33">
        <f t="shared" si="95"/>
        <v>3000</v>
      </c>
      <c r="B470" s="33">
        <f t="shared" si="96"/>
        <v>3500</v>
      </c>
      <c r="C470" s="34" t="s">
        <v>17</v>
      </c>
      <c r="D470" s="34" t="str">
        <f t="shared" si="97"/>
        <v>2</v>
      </c>
      <c r="E470" s="34">
        <f t="shared" si="98"/>
        <v>5</v>
      </c>
      <c r="F470" s="34" t="str">
        <f t="shared" si="99"/>
        <v>04</v>
      </c>
      <c r="G470" s="34" t="str">
        <f t="shared" si="100"/>
        <v>005</v>
      </c>
      <c r="H470" s="33" t="str">
        <f t="shared" si="101"/>
        <v>E001</v>
      </c>
      <c r="I470" s="34">
        <f t="shared" si="102"/>
        <v>35501</v>
      </c>
      <c r="J470" s="34">
        <f t="shared" si="93"/>
        <v>1</v>
      </c>
      <c r="K470" s="34">
        <f t="shared" si="103"/>
        <v>4</v>
      </c>
      <c r="L470" s="34">
        <f t="shared" si="104"/>
        <v>15</v>
      </c>
      <c r="M470" s="34" t="s">
        <v>22</v>
      </c>
      <c r="N470" s="32">
        <v>8140</v>
      </c>
      <c r="O470" s="32" t="s">
        <v>55</v>
      </c>
      <c r="P470" s="32">
        <v>57</v>
      </c>
      <c r="Q470" s="32">
        <v>1</v>
      </c>
      <c r="R470" s="32">
        <v>35501</v>
      </c>
      <c r="S470" s="37">
        <f t="shared" si="94"/>
        <v>50676.38</v>
      </c>
      <c r="T470" s="37">
        <v>0</v>
      </c>
      <c r="U470" s="37">
        <v>0</v>
      </c>
      <c r="V470" s="37">
        <v>0</v>
      </c>
      <c r="W470" s="37">
        <v>0</v>
      </c>
      <c r="X470" s="37">
        <v>0</v>
      </c>
      <c r="Y470" s="37">
        <v>18000</v>
      </c>
      <c r="Z470" s="37">
        <v>18000</v>
      </c>
      <c r="AA470" s="37">
        <v>14676.38</v>
      </c>
      <c r="AB470" s="37">
        <v>0</v>
      </c>
      <c r="AC470" s="37">
        <v>0</v>
      </c>
      <c r="AD470" s="37">
        <v>0</v>
      </c>
      <c r="AE470" s="37">
        <v>0</v>
      </c>
      <c r="AF470" s="31"/>
      <c r="AG470" s="36">
        <v>50676.38</v>
      </c>
      <c r="AH470" s="24">
        <f t="shared" si="105"/>
        <v>0</v>
      </c>
    </row>
    <row r="471" spans="1:34" s="24" customFormat="1" x14ac:dyDescent="0.2">
      <c r="A471" s="33">
        <f t="shared" si="95"/>
        <v>3000</v>
      </c>
      <c r="B471" s="33">
        <f t="shared" si="96"/>
        <v>3500</v>
      </c>
      <c r="C471" s="34" t="s">
        <v>17</v>
      </c>
      <c r="D471" s="34" t="str">
        <f t="shared" si="97"/>
        <v>2</v>
      </c>
      <c r="E471" s="34">
        <f t="shared" si="98"/>
        <v>5</v>
      </c>
      <c r="F471" s="34" t="str">
        <f t="shared" si="99"/>
        <v>04</v>
      </c>
      <c r="G471" s="34" t="str">
        <f t="shared" si="100"/>
        <v>005</v>
      </c>
      <c r="H471" s="33" t="str">
        <f t="shared" si="101"/>
        <v>E001</v>
      </c>
      <c r="I471" s="34">
        <f t="shared" si="102"/>
        <v>35701</v>
      </c>
      <c r="J471" s="34">
        <f t="shared" si="93"/>
        <v>1</v>
      </c>
      <c r="K471" s="34">
        <f t="shared" si="103"/>
        <v>4</v>
      </c>
      <c r="L471" s="34">
        <f t="shared" si="104"/>
        <v>15</v>
      </c>
      <c r="M471" s="34" t="s">
        <v>22</v>
      </c>
      <c r="N471" s="32">
        <v>8140</v>
      </c>
      <c r="O471" s="32" t="s">
        <v>55</v>
      </c>
      <c r="P471" s="32">
        <v>57</v>
      </c>
      <c r="Q471" s="32">
        <v>1</v>
      </c>
      <c r="R471" s="32">
        <v>35701</v>
      </c>
      <c r="S471" s="37">
        <f t="shared" si="94"/>
        <v>607415.97</v>
      </c>
      <c r="T471" s="37">
        <v>41551</v>
      </c>
      <c r="U471" s="37">
        <v>44198</v>
      </c>
      <c r="V471" s="37">
        <v>44198</v>
      </c>
      <c r="W471" s="37">
        <v>55899</v>
      </c>
      <c r="X471" s="37">
        <v>67274</v>
      </c>
      <c r="Y471" s="37">
        <v>67274</v>
      </c>
      <c r="Z471" s="37">
        <v>67274</v>
      </c>
      <c r="AA471" s="37">
        <v>0</v>
      </c>
      <c r="AB471" s="37">
        <v>67274</v>
      </c>
      <c r="AC471" s="37">
        <v>67274</v>
      </c>
      <c r="AD471" s="37">
        <v>67274</v>
      </c>
      <c r="AE471" s="37">
        <v>17925.97</v>
      </c>
      <c r="AF471" s="31"/>
      <c r="AG471" s="36">
        <v>607415.97</v>
      </c>
      <c r="AH471" s="24">
        <f t="shared" si="105"/>
        <v>0</v>
      </c>
    </row>
    <row r="472" spans="1:34" s="24" customFormat="1" x14ac:dyDescent="0.2">
      <c r="A472" s="33">
        <f t="shared" si="95"/>
        <v>3000</v>
      </c>
      <c r="B472" s="33">
        <f t="shared" si="96"/>
        <v>3500</v>
      </c>
      <c r="C472" s="34" t="s">
        <v>17</v>
      </c>
      <c r="D472" s="34" t="str">
        <f t="shared" si="97"/>
        <v>2</v>
      </c>
      <c r="E472" s="34">
        <f t="shared" si="98"/>
        <v>5</v>
      </c>
      <c r="F472" s="34" t="str">
        <f t="shared" si="99"/>
        <v>04</v>
      </c>
      <c r="G472" s="34" t="str">
        <f t="shared" si="100"/>
        <v>005</v>
      </c>
      <c r="H472" s="33" t="str">
        <f t="shared" si="101"/>
        <v>E001</v>
      </c>
      <c r="I472" s="34">
        <f t="shared" si="102"/>
        <v>35801</v>
      </c>
      <c r="J472" s="34">
        <f t="shared" si="93"/>
        <v>1</v>
      </c>
      <c r="K472" s="34">
        <f t="shared" si="103"/>
        <v>4</v>
      </c>
      <c r="L472" s="34">
        <f t="shared" si="104"/>
        <v>15</v>
      </c>
      <c r="M472" s="34" t="s">
        <v>22</v>
      </c>
      <c r="N472" s="32">
        <v>8140</v>
      </c>
      <c r="O472" s="32" t="s">
        <v>55</v>
      </c>
      <c r="P472" s="32">
        <v>57</v>
      </c>
      <c r="Q472" s="32">
        <v>1</v>
      </c>
      <c r="R472" s="32">
        <v>35801</v>
      </c>
      <c r="S472" s="37">
        <f t="shared" si="94"/>
        <v>13567</v>
      </c>
      <c r="T472" s="37">
        <v>0</v>
      </c>
      <c r="U472" s="37">
        <v>0</v>
      </c>
      <c r="V472" s="37">
        <v>0</v>
      </c>
      <c r="W472" s="37">
        <v>0</v>
      </c>
      <c r="X472" s="37">
        <v>0</v>
      </c>
      <c r="Y472" s="37">
        <v>0</v>
      </c>
      <c r="Z472" s="37">
        <v>0</v>
      </c>
      <c r="AA472" s="37">
        <v>0</v>
      </c>
      <c r="AB472" s="37">
        <v>1987</v>
      </c>
      <c r="AC472" s="37">
        <v>3860</v>
      </c>
      <c r="AD472" s="37">
        <v>3860</v>
      </c>
      <c r="AE472" s="37">
        <v>3860</v>
      </c>
      <c r="AF472" s="31"/>
      <c r="AG472" s="36">
        <v>13567</v>
      </c>
      <c r="AH472" s="24">
        <f t="shared" si="105"/>
        <v>0</v>
      </c>
    </row>
    <row r="473" spans="1:34" s="24" customFormat="1" x14ac:dyDescent="0.2">
      <c r="A473" s="33">
        <f t="shared" si="95"/>
        <v>3000</v>
      </c>
      <c r="B473" s="33">
        <f t="shared" si="96"/>
        <v>3500</v>
      </c>
      <c r="C473" s="34" t="s">
        <v>17</v>
      </c>
      <c r="D473" s="34" t="str">
        <f t="shared" si="97"/>
        <v>2</v>
      </c>
      <c r="E473" s="34">
        <f t="shared" si="98"/>
        <v>5</v>
      </c>
      <c r="F473" s="34" t="str">
        <f t="shared" si="99"/>
        <v>04</v>
      </c>
      <c r="G473" s="34" t="str">
        <f t="shared" si="100"/>
        <v>005</v>
      </c>
      <c r="H473" s="33" t="str">
        <f t="shared" si="101"/>
        <v>E001</v>
      </c>
      <c r="I473" s="34">
        <f t="shared" si="102"/>
        <v>35901</v>
      </c>
      <c r="J473" s="34">
        <f t="shared" si="93"/>
        <v>1</v>
      </c>
      <c r="K473" s="34">
        <f t="shared" si="103"/>
        <v>4</v>
      </c>
      <c r="L473" s="34">
        <f t="shared" si="104"/>
        <v>15</v>
      </c>
      <c r="M473" s="34" t="s">
        <v>22</v>
      </c>
      <c r="N473" s="32">
        <v>8140</v>
      </c>
      <c r="O473" s="32" t="s">
        <v>55</v>
      </c>
      <c r="P473" s="32">
        <v>57</v>
      </c>
      <c r="Q473" s="32">
        <v>1</v>
      </c>
      <c r="R473" s="32">
        <v>35901</v>
      </c>
      <c r="S473" s="37">
        <f t="shared" si="94"/>
        <v>119677.14</v>
      </c>
      <c r="T473" s="37">
        <v>4548</v>
      </c>
      <c r="U473" s="37">
        <v>12328</v>
      </c>
      <c r="V473" s="37">
        <v>12328</v>
      </c>
      <c r="W473" s="37">
        <v>12328</v>
      </c>
      <c r="X473" s="37">
        <v>12328</v>
      </c>
      <c r="Y473" s="37">
        <v>12328</v>
      </c>
      <c r="Z473" s="37">
        <v>12328</v>
      </c>
      <c r="AA473" s="37">
        <v>12328</v>
      </c>
      <c r="AB473" s="37">
        <v>12328</v>
      </c>
      <c r="AC473" s="37">
        <v>4177.1400000000003</v>
      </c>
      <c r="AD473" s="37">
        <v>0</v>
      </c>
      <c r="AE473" s="37">
        <v>12328</v>
      </c>
      <c r="AF473" s="31"/>
      <c r="AG473" s="36">
        <v>119677.14</v>
      </c>
      <c r="AH473" s="24">
        <f t="shared" si="105"/>
        <v>0</v>
      </c>
    </row>
    <row r="474" spans="1:34" s="24" customFormat="1" x14ac:dyDescent="0.2">
      <c r="A474" s="33">
        <f t="shared" si="95"/>
        <v>3000</v>
      </c>
      <c r="B474" s="33">
        <f t="shared" si="96"/>
        <v>3700</v>
      </c>
      <c r="C474" s="34" t="s">
        <v>17</v>
      </c>
      <c r="D474" s="34" t="str">
        <f t="shared" si="97"/>
        <v>2</v>
      </c>
      <c r="E474" s="34">
        <f t="shared" si="98"/>
        <v>5</v>
      </c>
      <c r="F474" s="34" t="str">
        <f t="shared" si="99"/>
        <v>04</v>
      </c>
      <c r="G474" s="34" t="str">
        <f t="shared" si="100"/>
        <v>005</v>
      </c>
      <c r="H474" s="33" t="str">
        <f t="shared" si="101"/>
        <v>E001</v>
      </c>
      <c r="I474" s="34">
        <f t="shared" si="102"/>
        <v>37101</v>
      </c>
      <c r="J474" s="34">
        <f t="shared" si="93"/>
        <v>1</v>
      </c>
      <c r="K474" s="34">
        <f t="shared" si="103"/>
        <v>4</v>
      </c>
      <c r="L474" s="34">
        <f t="shared" si="104"/>
        <v>15</v>
      </c>
      <c r="M474" s="34" t="s">
        <v>22</v>
      </c>
      <c r="N474" s="32">
        <v>8140</v>
      </c>
      <c r="O474" s="32" t="s">
        <v>55</v>
      </c>
      <c r="P474" s="32">
        <v>57</v>
      </c>
      <c r="Q474" s="32">
        <v>1</v>
      </c>
      <c r="R474" s="32">
        <v>37101</v>
      </c>
      <c r="S474" s="37">
        <f t="shared" si="94"/>
        <v>10213</v>
      </c>
      <c r="T474" s="37">
        <v>0</v>
      </c>
      <c r="U474" s="37">
        <v>0</v>
      </c>
      <c r="V474" s="37">
        <v>0</v>
      </c>
      <c r="W474" s="37">
        <v>0</v>
      </c>
      <c r="X474" s="37">
        <v>0</v>
      </c>
      <c r="Y474" s="37">
        <v>0</v>
      </c>
      <c r="Z474" s="37">
        <v>0</v>
      </c>
      <c r="AA474" s="37">
        <v>0</v>
      </c>
      <c r="AB474" s="37">
        <v>1495</v>
      </c>
      <c r="AC474" s="37">
        <v>2906</v>
      </c>
      <c r="AD474" s="37">
        <v>2906</v>
      </c>
      <c r="AE474" s="37">
        <v>2906</v>
      </c>
      <c r="AF474" s="31"/>
      <c r="AG474" s="36">
        <v>10213</v>
      </c>
      <c r="AH474" s="24">
        <f t="shared" si="105"/>
        <v>0</v>
      </c>
    </row>
    <row r="475" spans="1:34" s="24" customFormat="1" x14ac:dyDescent="0.2">
      <c r="A475" s="33">
        <f t="shared" si="95"/>
        <v>3000</v>
      </c>
      <c r="B475" s="33">
        <f t="shared" si="96"/>
        <v>3700</v>
      </c>
      <c r="C475" s="34" t="s">
        <v>17</v>
      </c>
      <c r="D475" s="34" t="str">
        <f t="shared" si="97"/>
        <v>2</v>
      </c>
      <c r="E475" s="34">
        <f t="shared" si="98"/>
        <v>5</v>
      </c>
      <c r="F475" s="34" t="str">
        <f t="shared" si="99"/>
        <v>04</v>
      </c>
      <c r="G475" s="34" t="str">
        <f t="shared" si="100"/>
        <v>005</v>
      </c>
      <c r="H475" s="33" t="str">
        <f t="shared" si="101"/>
        <v>E001</v>
      </c>
      <c r="I475" s="34">
        <f t="shared" si="102"/>
        <v>37104</v>
      </c>
      <c r="J475" s="34">
        <f t="shared" si="93"/>
        <v>1</v>
      </c>
      <c r="K475" s="34">
        <f t="shared" si="103"/>
        <v>4</v>
      </c>
      <c r="L475" s="34">
        <f t="shared" si="104"/>
        <v>15</v>
      </c>
      <c r="M475" s="34" t="s">
        <v>22</v>
      </c>
      <c r="N475" s="32">
        <v>8140</v>
      </c>
      <c r="O475" s="32" t="s">
        <v>55</v>
      </c>
      <c r="P475" s="32">
        <v>57</v>
      </c>
      <c r="Q475" s="32">
        <v>1</v>
      </c>
      <c r="R475" s="32">
        <v>37104</v>
      </c>
      <c r="S475" s="37">
        <f t="shared" si="94"/>
        <v>39523</v>
      </c>
      <c r="T475" s="37">
        <v>0</v>
      </c>
      <c r="U475" s="37">
        <v>0</v>
      </c>
      <c r="V475" s="37">
        <v>0</v>
      </c>
      <c r="W475" s="37">
        <v>0</v>
      </c>
      <c r="X475" s="37">
        <v>0</v>
      </c>
      <c r="Y475" s="37">
        <v>12000</v>
      </c>
      <c r="Z475" s="37">
        <v>0</v>
      </c>
      <c r="AA475" s="37">
        <v>0</v>
      </c>
      <c r="AB475" s="37">
        <v>12517</v>
      </c>
      <c r="AC475" s="37">
        <v>1002</v>
      </c>
      <c r="AD475" s="37">
        <v>13002</v>
      </c>
      <c r="AE475" s="37">
        <v>1002</v>
      </c>
      <c r="AF475" s="31"/>
      <c r="AG475" s="36">
        <v>39523</v>
      </c>
      <c r="AH475" s="24">
        <f t="shared" si="105"/>
        <v>0</v>
      </c>
    </row>
    <row r="476" spans="1:34" s="24" customFormat="1" x14ac:dyDescent="0.2">
      <c r="A476" s="33">
        <f t="shared" si="95"/>
        <v>3000</v>
      </c>
      <c r="B476" s="33">
        <f t="shared" si="96"/>
        <v>3700</v>
      </c>
      <c r="C476" s="34" t="s">
        <v>17</v>
      </c>
      <c r="D476" s="34" t="str">
        <f t="shared" si="97"/>
        <v>2</v>
      </c>
      <c r="E476" s="34">
        <f t="shared" si="98"/>
        <v>5</v>
      </c>
      <c r="F476" s="34" t="str">
        <f t="shared" si="99"/>
        <v>04</v>
      </c>
      <c r="G476" s="34" t="str">
        <f t="shared" si="100"/>
        <v>005</v>
      </c>
      <c r="H476" s="33" t="str">
        <f t="shared" si="101"/>
        <v>E001</v>
      </c>
      <c r="I476" s="34">
        <f t="shared" si="102"/>
        <v>37106</v>
      </c>
      <c r="J476" s="34">
        <f t="shared" si="93"/>
        <v>1</v>
      </c>
      <c r="K476" s="34">
        <f t="shared" si="103"/>
        <v>4</v>
      </c>
      <c r="L476" s="34">
        <f t="shared" si="104"/>
        <v>15</v>
      </c>
      <c r="M476" s="34" t="s">
        <v>22</v>
      </c>
      <c r="N476" s="32">
        <v>8140</v>
      </c>
      <c r="O476" s="32" t="s">
        <v>55</v>
      </c>
      <c r="P476" s="32">
        <v>57</v>
      </c>
      <c r="Q476" s="32">
        <v>1</v>
      </c>
      <c r="R476" s="32">
        <v>37106</v>
      </c>
      <c r="S476" s="37">
        <f t="shared" si="94"/>
        <v>48000</v>
      </c>
      <c r="T476" s="37">
        <v>0</v>
      </c>
      <c r="U476" s="37">
        <v>0</v>
      </c>
      <c r="V476" s="37">
        <v>0</v>
      </c>
      <c r="W476" s="37">
        <v>0</v>
      </c>
      <c r="X476" s="37">
        <v>0</v>
      </c>
      <c r="Y476" s="37">
        <v>12000</v>
      </c>
      <c r="Z476" s="37">
        <v>12000</v>
      </c>
      <c r="AA476" s="37">
        <v>0</v>
      </c>
      <c r="AB476" s="37">
        <v>12000</v>
      </c>
      <c r="AC476" s="37">
        <v>0</v>
      </c>
      <c r="AD476" s="37">
        <v>12000</v>
      </c>
      <c r="AE476" s="37">
        <v>0</v>
      </c>
      <c r="AF476" s="31"/>
      <c r="AG476" s="36">
        <v>48000</v>
      </c>
      <c r="AH476" s="24">
        <f t="shared" si="105"/>
        <v>0</v>
      </c>
    </row>
    <row r="477" spans="1:34" s="24" customFormat="1" x14ac:dyDescent="0.2">
      <c r="A477" s="33">
        <f t="shared" si="95"/>
        <v>3000</v>
      </c>
      <c r="B477" s="33">
        <f t="shared" si="96"/>
        <v>3700</v>
      </c>
      <c r="C477" s="34" t="s">
        <v>17</v>
      </c>
      <c r="D477" s="34" t="str">
        <f t="shared" si="97"/>
        <v>2</v>
      </c>
      <c r="E477" s="34">
        <f t="shared" si="98"/>
        <v>5</v>
      </c>
      <c r="F477" s="34" t="str">
        <f t="shared" si="99"/>
        <v>04</v>
      </c>
      <c r="G477" s="34" t="str">
        <f t="shared" si="100"/>
        <v>005</v>
      </c>
      <c r="H477" s="33" t="str">
        <f t="shared" si="101"/>
        <v>E001</v>
      </c>
      <c r="I477" s="34">
        <f t="shared" si="102"/>
        <v>37204</v>
      </c>
      <c r="J477" s="34">
        <f t="shared" si="93"/>
        <v>1</v>
      </c>
      <c r="K477" s="34">
        <f t="shared" si="103"/>
        <v>4</v>
      </c>
      <c r="L477" s="34">
        <f t="shared" si="104"/>
        <v>15</v>
      </c>
      <c r="M477" s="34" t="s">
        <v>22</v>
      </c>
      <c r="N477" s="32">
        <v>8140</v>
      </c>
      <c r="O477" s="32" t="s">
        <v>55</v>
      </c>
      <c r="P477" s="32">
        <v>57</v>
      </c>
      <c r="Q477" s="32">
        <v>1</v>
      </c>
      <c r="R477" s="32">
        <v>37204</v>
      </c>
      <c r="S477" s="37">
        <f t="shared" si="94"/>
        <v>195062</v>
      </c>
      <c r="T477" s="37">
        <v>20000</v>
      </c>
      <c r="U477" s="37">
        <v>20000</v>
      </c>
      <c r="V477" s="37">
        <v>20000</v>
      </c>
      <c r="W477" s="37">
        <v>20000</v>
      </c>
      <c r="X477" s="37">
        <v>20000</v>
      </c>
      <c r="Y477" s="37">
        <v>20000</v>
      </c>
      <c r="Z477" s="37">
        <v>20000</v>
      </c>
      <c r="AA477" s="37">
        <v>20000</v>
      </c>
      <c r="AB477" s="37">
        <v>0</v>
      </c>
      <c r="AC477" s="37">
        <v>15062</v>
      </c>
      <c r="AD477" s="37">
        <v>0</v>
      </c>
      <c r="AE477" s="37">
        <v>20000</v>
      </c>
      <c r="AF477" s="31"/>
      <c r="AG477" s="36">
        <v>195062</v>
      </c>
      <c r="AH477" s="24">
        <f t="shared" si="105"/>
        <v>0</v>
      </c>
    </row>
    <row r="478" spans="1:34" s="24" customFormat="1" x14ac:dyDescent="0.2">
      <c r="A478" s="33">
        <f t="shared" si="95"/>
        <v>3000</v>
      </c>
      <c r="B478" s="33">
        <f t="shared" si="96"/>
        <v>3700</v>
      </c>
      <c r="C478" s="34" t="s">
        <v>17</v>
      </c>
      <c r="D478" s="34" t="str">
        <f t="shared" si="97"/>
        <v>2</v>
      </c>
      <c r="E478" s="34">
        <f t="shared" si="98"/>
        <v>5</v>
      </c>
      <c r="F478" s="34" t="str">
        <f t="shared" si="99"/>
        <v>04</v>
      </c>
      <c r="G478" s="34" t="str">
        <f t="shared" si="100"/>
        <v>005</v>
      </c>
      <c r="H478" s="33" t="str">
        <f t="shared" si="101"/>
        <v>E001</v>
      </c>
      <c r="I478" s="34">
        <f t="shared" si="102"/>
        <v>37206</v>
      </c>
      <c r="J478" s="34">
        <f t="shared" si="93"/>
        <v>1</v>
      </c>
      <c r="K478" s="34">
        <f t="shared" si="103"/>
        <v>4</v>
      </c>
      <c r="L478" s="34">
        <f t="shared" si="104"/>
        <v>15</v>
      </c>
      <c r="M478" s="34" t="s">
        <v>22</v>
      </c>
      <c r="N478" s="32">
        <v>8140</v>
      </c>
      <c r="O478" s="32" t="s">
        <v>55</v>
      </c>
      <c r="P478" s="32">
        <v>57</v>
      </c>
      <c r="Q478" s="32">
        <v>1</v>
      </c>
      <c r="R478" s="32">
        <v>37206</v>
      </c>
      <c r="S478" s="37">
        <f t="shared" si="94"/>
        <v>36000</v>
      </c>
      <c r="T478" s="37">
        <v>0</v>
      </c>
      <c r="U478" s="37">
        <v>0</v>
      </c>
      <c r="V478" s="37">
        <v>0</v>
      </c>
      <c r="W478" s="37">
        <v>0</v>
      </c>
      <c r="X478" s="37">
        <v>0</v>
      </c>
      <c r="Y478" s="37">
        <v>9000</v>
      </c>
      <c r="Z478" s="37">
        <v>9000</v>
      </c>
      <c r="AA478" s="37">
        <v>0</v>
      </c>
      <c r="AB478" s="37">
        <v>9000</v>
      </c>
      <c r="AC478" s="37">
        <v>0</v>
      </c>
      <c r="AD478" s="37">
        <v>9000</v>
      </c>
      <c r="AE478" s="37">
        <v>0</v>
      </c>
      <c r="AF478" s="31"/>
      <c r="AG478" s="36">
        <v>36000</v>
      </c>
      <c r="AH478" s="24">
        <f t="shared" si="105"/>
        <v>0</v>
      </c>
    </row>
    <row r="479" spans="1:34" s="24" customFormat="1" x14ac:dyDescent="0.2">
      <c r="A479" s="33">
        <f t="shared" si="95"/>
        <v>3000</v>
      </c>
      <c r="B479" s="33">
        <f t="shared" si="96"/>
        <v>3700</v>
      </c>
      <c r="C479" s="34" t="s">
        <v>17</v>
      </c>
      <c r="D479" s="34" t="str">
        <f t="shared" si="97"/>
        <v>2</v>
      </c>
      <c r="E479" s="34">
        <f t="shared" si="98"/>
        <v>5</v>
      </c>
      <c r="F479" s="34" t="str">
        <f t="shared" si="99"/>
        <v>04</v>
      </c>
      <c r="G479" s="34" t="str">
        <f t="shared" si="100"/>
        <v>005</v>
      </c>
      <c r="H479" s="33" t="str">
        <f t="shared" si="101"/>
        <v>E001</v>
      </c>
      <c r="I479" s="34">
        <f t="shared" si="102"/>
        <v>37501</v>
      </c>
      <c r="J479" s="34">
        <f t="shared" si="93"/>
        <v>1</v>
      </c>
      <c r="K479" s="34">
        <f t="shared" si="103"/>
        <v>4</v>
      </c>
      <c r="L479" s="34">
        <f t="shared" si="104"/>
        <v>15</v>
      </c>
      <c r="M479" s="34" t="s">
        <v>22</v>
      </c>
      <c r="N479" s="32">
        <v>8140</v>
      </c>
      <c r="O479" s="32" t="s">
        <v>55</v>
      </c>
      <c r="P479" s="32">
        <v>57</v>
      </c>
      <c r="Q479" s="32">
        <v>1</v>
      </c>
      <c r="R479" s="32">
        <v>37501</v>
      </c>
      <c r="S479" s="37">
        <f t="shared" si="94"/>
        <v>30600</v>
      </c>
      <c r="T479" s="37">
        <v>0</v>
      </c>
      <c r="U479" s="37">
        <v>0</v>
      </c>
      <c r="V479" s="37">
        <v>0</v>
      </c>
      <c r="W479" s="37">
        <v>3760</v>
      </c>
      <c r="X479" s="37">
        <v>5368</v>
      </c>
      <c r="Y479" s="37">
        <v>5368</v>
      </c>
      <c r="Z479" s="37">
        <v>5368</v>
      </c>
      <c r="AA479" s="37">
        <v>5368</v>
      </c>
      <c r="AB479" s="37">
        <v>0</v>
      </c>
      <c r="AC479" s="37">
        <v>0</v>
      </c>
      <c r="AD479" s="37">
        <v>0</v>
      </c>
      <c r="AE479" s="37">
        <v>5368</v>
      </c>
      <c r="AF479" s="31"/>
      <c r="AG479" s="36">
        <v>30600</v>
      </c>
      <c r="AH479" s="24">
        <f t="shared" si="105"/>
        <v>0</v>
      </c>
    </row>
    <row r="480" spans="1:34" s="24" customFormat="1" x14ac:dyDescent="0.2">
      <c r="A480" s="33">
        <f t="shared" si="95"/>
        <v>3000</v>
      </c>
      <c r="B480" s="33">
        <f t="shared" si="96"/>
        <v>3700</v>
      </c>
      <c r="C480" s="34" t="s">
        <v>17</v>
      </c>
      <c r="D480" s="34" t="str">
        <f t="shared" si="97"/>
        <v>2</v>
      </c>
      <c r="E480" s="34">
        <f t="shared" si="98"/>
        <v>5</v>
      </c>
      <c r="F480" s="34" t="str">
        <f t="shared" si="99"/>
        <v>04</v>
      </c>
      <c r="G480" s="34" t="str">
        <f t="shared" si="100"/>
        <v>005</v>
      </c>
      <c r="H480" s="33" t="str">
        <f t="shared" si="101"/>
        <v>E001</v>
      </c>
      <c r="I480" s="34">
        <f t="shared" si="102"/>
        <v>37504</v>
      </c>
      <c r="J480" s="34">
        <f t="shared" si="93"/>
        <v>1</v>
      </c>
      <c r="K480" s="34">
        <f t="shared" si="103"/>
        <v>4</v>
      </c>
      <c r="L480" s="34">
        <f t="shared" si="104"/>
        <v>15</v>
      </c>
      <c r="M480" s="34" t="s">
        <v>22</v>
      </c>
      <c r="N480" s="32">
        <v>8140</v>
      </c>
      <c r="O480" s="32" t="s">
        <v>55</v>
      </c>
      <c r="P480" s="32">
        <v>57</v>
      </c>
      <c r="Q480" s="32">
        <v>1</v>
      </c>
      <c r="R480" s="32">
        <v>37504</v>
      </c>
      <c r="S480" s="37">
        <f t="shared" si="94"/>
        <v>1673127.99</v>
      </c>
      <c r="T480" s="37">
        <v>140000</v>
      </c>
      <c r="U480" s="37">
        <v>140000</v>
      </c>
      <c r="V480" s="37">
        <v>140000</v>
      </c>
      <c r="W480" s="37">
        <v>140000</v>
      </c>
      <c r="X480" s="37">
        <v>140000</v>
      </c>
      <c r="Y480" s="37">
        <v>140000</v>
      </c>
      <c r="Z480" s="37">
        <v>140000</v>
      </c>
      <c r="AA480" s="37">
        <v>140000</v>
      </c>
      <c r="AB480" s="37">
        <v>140000</v>
      </c>
      <c r="AC480" s="37">
        <v>133127.99</v>
      </c>
      <c r="AD480" s="37">
        <v>140000</v>
      </c>
      <c r="AE480" s="37">
        <v>140000</v>
      </c>
      <c r="AF480" s="31"/>
      <c r="AG480" s="36">
        <v>1673127.99</v>
      </c>
      <c r="AH480" s="24">
        <f t="shared" si="105"/>
        <v>0</v>
      </c>
    </row>
    <row r="481" spans="1:34" s="24" customFormat="1" x14ac:dyDescent="0.2">
      <c r="A481" s="33">
        <f t="shared" si="95"/>
        <v>3000</v>
      </c>
      <c r="B481" s="33">
        <f t="shared" si="96"/>
        <v>3700</v>
      </c>
      <c r="C481" s="34" t="s">
        <v>17</v>
      </c>
      <c r="D481" s="34" t="str">
        <f t="shared" si="97"/>
        <v>2</v>
      </c>
      <c r="E481" s="34">
        <f t="shared" si="98"/>
        <v>5</v>
      </c>
      <c r="F481" s="34" t="str">
        <f t="shared" si="99"/>
        <v>04</v>
      </c>
      <c r="G481" s="34" t="str">
        <f t="shared" si="100"/>
        <v>005</v>
      </c>
      <c r="H481" s="33" t="str">
        <f t="shared" si="101"/>
        <v>E001</v>
      </c>
      <c r="I481" s="34">
        <f t="shared" si="102"/>
        <v>37602</v>
      </c>
      <c r="J481" s="34">
        <f t="shared" si="93"/>
        <v>1</v>
      </c>
      <c r="K481" s="34">
        <f t="shared" si="103"/>
        <v>4</v>
      </c>
      <c r="L481" s="34">
        <f t="shared" si="104"/>
        <v>15</v>
      </c>
      <c r="M481" s="34" t="s">
        <v>22</v>
      </c>
      <c r="N481" s="32">
        <v>8140</v>
      </c>
      <c r="O481" s="32" t="s">
        <v>55</v>
      </c>
      <c r="P481" s="32">
        <v>57</v>
      </c>
      <c r="Q481" s="32">
        <v>1</v>
      </c>
      <c r="R481" s="32">
        <v>37602</v>
      </c>
      <c r="S481" s="37">
        <f t="shared" si="94"/>
        <v>96000</v>
      </c>
      <c r="T481" s="37">
        <v>0</v>
      </c>
      <c r="U481" s="37">
        <v>0</v>
      </c>
      <c r="V481" s="37">
        <v>0</v>
      </c>
      <c r="W481" s="37">
        <v>0</v>
      </c>
      <c r="X481" s="37">
        <v>0</v>
      </c>
      <c r="Y481" s="37">
        <v>24000</v>
      </c>
      <c r="Z481" s="37">
        <v>24000</v>
      </c>
      <c r="AA481" s="37">
        <v>0</v>
      </c>
      <c r="AB481" s="37">
        <v>24000</v>
      </c>
      <c r="AC481" s="37">
        <v>0</v>
      </c>
      <c r="AD481" s="37">
        <v>24000</v>
      </c>
      <c r="AE481" s="37">
        <v>0</v>
      </c>
      <c r="AF481" s="31"/>
      <c r="AG481" s="36">
        <v>96000</v>
      </c>
      <c r="AH481" s="24">
        <f t="shared" si="105"/>
        <v>0</v>
      </c>
    </row>
    <row r="482" spans="1:34" s="24" customFormat="1" x14ac:dyDescent="0.2">
      <c r="A482" s="33">
        <f t="shared" si="95"/>
        <v>3000</v>
      </c>
      <c r="B482" s="33">
        <f t="shared" si="96"/>
        <v>3800</v>
      </c>
      <c r="C482" s="34" t="s">
        <v>17</v>
      </c>
      <c r="D482" s="34" t="str">
        <f t="shared" si="97"/>
        <v>2</v>
      </c>
      <c r="E482" s="34">
        <f t="shared" si="98"/>
        <v>5</v>
      </c>
      <c r="F482" s="34" t="str">
        <f t="shared" si="99"/>
        <v>04</v>
      </c>
      <c r="G482" s="34" t="str">
        <f t="shared" si="100"/>
        <v>005</v>
      </c>
      <c r="H482" s="33" t="str">
        <f t="shared" si="101"/>
        <v>E001</v>
      </c>
      <c r="I482" s="34">
        <f t="shared" si="102"/>
        <v>38201</v>
      </c>
      <c r="J482" s="34">
        <f t="shared" si="93"/>
        <v>1</v>
      </c>
      <c r="K482" s="34">
        <f t="shared" si="103"/>
        <v>4</v>
      </c>
      <c r="L482" s="34">
        <f t="shared" si="104"/>
        <v>15</v>
      </c>
      <c r="M482" s="34" t="s">
        <v>22</v>
      </c>
      <c r="N482" s="32">
        <v>8140</v>
      </c>
      <c r="O482" s="32" t="s">
        <v>55</v>
      </c>
      <c r="P482" s="32">
        <v>57</v>
      </c>
      <c r="Q482" s="32">
        <v>1</v>
      </c>
      <c r="R482" s="32">
        <v>38201</v>
      </c>
      <c r="S482" s="37">
        <f t="shared" si="94"/>
        <v>34951</v>
      </c>
      <c r="T482" s="37">
        <v>0</v>
      </c>
      <c r="U482" s="37">
        <v>0</v>
      </c>
      <c r="V482" s="37">
        <v>0</v>
      </c>
      <c r="W482" s="37">
        <v>0</v>
      </c>
      <c r="X482" s="37">
        <v>0</v>
      </c>
      <c r="Y482" s="37">
        <v>4000</v>
      </c>
      <c r="Z482" s="37">
        <v>0</v>
      </c>
      <c r="AA482" s="37">
        <v>0</v>
      </c>
      <c r="AB482" s="37">
        <v>7361</v>
      </c>
      <c r="AC482" s="37">
        <v>6530</v>
      </c>
      <c r="AD482" s="37">
        <v>10530</v>
      </c>
      <c r="AE482" s="37">
        <v>6530</v>
      </c>
      <c r="AF482" s="31"/>
      <c r="AG482" s="36">
        <v>34951</v>
      </c>
      <c r="AH482" s="24">
        <f t="shared" si="105"/>
        <v>0</v>
      </c>
    </row>
    <row r="483" spans="1:34" s="24" customFormat="1" x14ac:dyDescent="0.2">
      <c r="A483" s="33">
        <f t="shared" si="95"/>
        <v>3000</v>
      </c>
      <c r="B483" s="33">
        <f t="shared" si="96"/>
        <v>3800</v>
      </c>
      <c r="C483" s="34" t="s">
        <v>17</v>
      </c>
      <c r="D483" s="34" t="str">
        <f t="shared" si="97"/>
        <v>2</v>
      </c>
      <c r="E483" s="34">
        <f t="shared" si="98"/>
        <v>5</v>
      </c>
      <c r="F483" s="34" t="str">
        <f t="shared" si="99"/>
        <v>04</v>
      </c>
      <c r="G483" s="34" t="str">
        <f t="shared" si="100"/>
        <v>005</v>
      </c>
      <c r="H483" s="33" t="str">
        <f t="shared" si="101"/>
        <v>E001</v>
      </c>
      <c r="I483" s="34">
        <f t="shared" si="102"/>
        <v>38301</v>
      </c>
      <c r="J483" s="34">
        <f t="shared" si="93"/>
        <v>1</v>
      </c>
      <c r="K483" s="34">
        <f t="shared" si="103"/>
        <v>4</v>
      </c>
      <c r="L483" s="34">
        <f t="shared" si="104"/>
        <v>15</v>
      </c>
      <c r="M483" s="34" t="s">
        <v>22</v>
      </c>
      <c r="N483" s="32">
        <v>8140</v>
      </c>
      <c r="O483" s="32" t="s">
        <v>55</v>
      </c>
      <c r="P483" s="32">
        <v>57</v>
      </c>
      <c r="Q483" s="32">
        <v>1</v>
      </c>
      <c r="R483" s="32">
        <v>38301</v>
      </c>
      <c r="S483" s="37">
        <f t="shared" si="94"/>
        <v>9650</v>
      </c>
      <c r="T483" s="37">
        <v>0</v>
      </c>
      <c r="U483" s="37">
        <v>0</v>
      </c>
      <c r="V483" s="37">
        <v>0</v>
      </c>
      <c r="W483" s="37">
        <v>0</v>
      </c>
      <c r="X483" s="37">
        <v>0</v>
      </c>
      <c r="Y483" s="37">
        <v>0</v>
      </c>
      <c r="Z483" s="37">
        <v>0</v>
      </c>
      <c r="AA483" s="37">
        <v>0</v>
      </c>
      <c r="AB483" s="37">
        <v>1412</v>
      </c>
      <c r="AC483" s="37">
        <v>2746</v>
      </c>
      <c r="AD483" s="37">
        <v>2746</v>
      </c>
      <c r="AE483" s="37">
        <v>2746</v>
      </c>
      <c r="AF483" s="31"/>
      <c r="AG483" s="36">
        <v>9650</v>
      </c>
      <c r="AH483" s="24">
        <f t="shared" si="105"/>
        <v>0</v>
      </c>
    </row>
    <row r="484" spans="1:34" s="24" customFormat="1" x14ac:dyDescent="0.2">
      <c r="A484" s="33">
        <f t="shared" si="95"/>
        <v>3000</v>
      </c>
      <c r="B484" s="33">
        <f t="shared" si="96"/>
        <v>3900</v>
      </c>
      <c r="C484" s="34" t="s">
        <v>17</v>
      </c>
      <c r="D484" s="34" t="str">
        <f t="shared" si="97"/>
        <v>2</v>
      </c>
      <c r="E484" s="34">
        <f t="shared" si="98"/>
        <v>5</v>
      </c>
      <c r="F484" s="34" t="str">
        <f t="shared" si="99"/>
        <v>04</v>
      </c>
      <c r="G484" s="34" t="str">
        <f t="shared" si="100"/>
        <v>005</v>
      </c>
      <c r="H484" s="33" t="str">
        <f t="shared" si="101"/>
        <v>E001</v>
      </c>
      <c r="I484" s="34">
        <f t="shared" si="102"/>
        <v>39202</v>
      </c>
      <c r="J484" s="34">
        <f t="shared" si="93"/>
        <v>1</v>
      </c>
      <c r="K484" s="34">
        <f t="shared" si="103"/>
        <v>4</v>
      </c>
      <c r="L484" s="34">
        <f t="shared" si="104"/>
        <v>15</v>
      </c>
      <c r="M484" s="34" t="s">
        <v>22</v>
      </c>
      <c r="N484" s="32">
        <v>8140</v>
      </c>
      <c r="O484" s="32" t="s">
        <v>55</v>
      </c>
      <c r="P484" s="32">
        <v>57</v>
      </c>
      <c r="Q484" s="32">
        <v>1</v>
      </c>
      <c r="R484" s="32">
        <v>39202</v>
      </c>
      <c r="S484" s="37">
        <f t="shared" si="94"/>
        <v>99186</v>
      </c>
      <c r="T484" s="37">
        <v>3077</v>
      </c>
      <c r="U484" s="37">
        <v>8328</v>
      </c>
      <c r="V484" s="37">
        <v>8328</v>
      </c>
      <c r="W484" s="37">
        <v>8328</v>
      </c>
      <c r="X484" s="37">
        <v>8328</v>
      </c>
      <c r="Y484" s="37">
        <v>12328</v>
      </c>
      <c r="Z484" s="37">
        <v>8328</v>
      </c>
      <c r="AA484" s="37">
        <v>8328</v>
      </c>
      <c r="AB484" s="37">
        <v>12328</v>
      </c>
      <c r="AC484" s="37">
        <v>8328</v>
      </c>
      <c r="AD484" s="37">
        <v>4829</v>
      </c>
      <c r="AE484" s="37">
        <v>8328</v>
      </c>
      <c r="AF484" s="31"/>
      <c r="AG484" s="36">
        <v>99186</v>
      </c>
      <c r="AH484" s="24">
        <f t="shared" si="105"/>
        <v>0</v>
      </c>
    </row>
    <row r="485" spans="1:34" s="24" customFormat="1" x14ac:dyDescent="0.2">
      <c r="A485" s="33">
        <f t="shared" si="95"/>
        <v>2000</v>
      </c>
      <c r="B485" s="33">
        <f t="shared" si="96"/>
        <v>2500</v>
      </c>
      <c r="C485" s="34" t="s">
        <v>17</v>
      </c>
      <c r="D485" s="34" t="str">
        <f t="shared" si="97"/>
        <v>2</v>
      </c>
      <c r="E485" s="34">
        <f t="shared" si="98"/>
        <v>5</v>
      </c>
      <c r="F485" s="34" t="str">
        <f t="shared" si="99"/>
        <v>04</v>
      </c>
      <c r="G485" s="34" t="str">
        <f t="shared" si="100"/>
        <v>005</v>
      </c>
      <c r="H485" s="33" t="str">
        <f t="shared" si="101"/>
        <v>E001</v>
      </c>
      <c r="I485" s="34">
        <f t="shared" si="102"/>
        <v>25501</v>
      </c>
      <c r="J485" s="34">
        <f t="shared" si="93"/>
        <v>1</v>
      </c>
      <c r="K485" s="34">
        <f t="shared" si="103"/>
        <v>1</v>
      </c>
      <c r="L485" s="34">
        <f t="shared" si="104"/>
        <v>15</v>
      </c>
      <c r="M485" s="34" t="s">
        <v>22</v>
      </c>
      <c r="N485" s="30">
        <v>8140</v>
      </c>
      <c r="O485" s="30" t="s">
        <v>55</v>
      </c>
      <c r="P485" s="30">
        <v>57</v>
      </c>
      <c r="Q485" s="30">
        <v>2</v>
      </c>
      <c r="R485" s="30">
        <v>25501</v>
      </c>
      <c r="S485" s="24">
        <f t="shared" si="94"/>
        <v>245040.09</v>
      </c>
      <c r="T485" s="24">
        <v>0</v>
      </c>
      <c r="U485" s="24">
        <v>0</v>
      </c>
      <c r="V485" s="24">
        <v>171784.69</v>
      </c>
      <c r="W485" s="24">
        <v>29608</v>
      </c>
      <c r="X485" s="24">
        <v>29608</v>
      </c>
      <c r="Y485" s="24">
        <v>0</v>
      </c>
      <c r="Z485" s="24">
        <v>0</v>
      </c>
      <c r="AA485" s="24">
        <v>0</v>
      </c>
      <c r="AB485" s="24">
        <v>0</v>
      </c>
      <c r="AC485" s="24">
        <v>14039.4</v>
      </c>
      <c r="AD485" s="24">
        <v>0</v>
      </c>
      <c r="AE485" s="24">
        <v>0</v>
      </c>
      <c r="AG485" s="35">
        <v>245040.09</v>
      </c>
      <c r="AH485" s="24">
        <f t="shared" si="105"/>
        <v>0</v>
      </c>
    </row>
    <row r="486" spans="1:34" s="24" customFormat="1" x14ac:dyDescent="0.2">
      <c r="A486" s="33">
        <f t="shared" si="95"/>
        <v>2000</v>
      </c>
      <c r="B486" s="33">
        <f t="shared" si="96"/>
        <v>2200</v>
      </c>
      <c r="C486" s="34" t="s">
        <v>17</v>
      </c>
      <c r="D486" s="34" t="str">
        <f t="shared" si="97"/>
        <v>2</v>
      </c>
      <c r="E486" s="34">
        <f t="shared" si="98"/>
        <v>5</v>
      </c>
      <c r="F486" s="34" t="str">
        <f t="shared" si="99"/>
        <v>04</v>
      </c>
      <c r="G486" s="34" t="str">
        <f t="shared" si="100"/>
        <v>005</v>
      </c>
      <c r="H486" s="33" t="str">
        <f t="shared" si="101"/>
        <v>E001</v>
      </c>
      <c r="I486" s="34">
        <f t="shared" si="102"/>
        <v>22201</v>
      </c>
      <c r="J486" s="34">
        <f t="shared" si="93"/>
        <v>1</v>
      </c>
      <c r="K486" s="34">
        <f t="shared" si="103"/>
        <v>1</v>
      </c>
      <c r="L486" s="34">
        <f t="shared" si="104"/>
        <v>15</v>
      </c>
      <c r="M486" s="34" t="s">
        <v>22</v>
      </c>
      <c r="N486" s="30">
        <v>8140</v>
      </c>
      <c r="O486" s="30" t="s">
        <v>55</v>
      </c>
      <c r="P486" s="30">
        <v>57</v>
      </c>
      <c r="Q486" s="30">
        <v>3</v>
      </c>
      <c r="R486" s="30">
        <v>22201</v>
      </c>
      <c r="S486" s="24">
        <f t="shared" si="94"/>
        <v>212381.54</v>
      </c>
      <c r="T486" s="24">
        <v>0</v>
      </c>
      <c r="U486" s="24">
        <v>0</v>
      </c>
      <c r="V486" s="24">
        <v>11027</v>
      </c>
      <c r="W486" s="24">
        <v>162492.91</v>
      </c>
      <c r="X486" s="24">
        <v>0</v>
      </c>
      <c r="Y486" s="24">
        <v>0</v>
      </c>
      <c r="Z486" s="24">
        <v>0</v>
      </c>
      <c r="AA486" s="24">
        <v>0</v>
      </c>
      <c r="AB486" s="24">
        <v>11027</v>
      </c>
      <c r="AC486" s="24">
        <v>12834.63</v>
      </c>
      <c r="AD486" s="24">
        <v>0</v>
      </c>
      <c r="AE486" s="24">
        <v>15000</v>
      </c>
      <c r="AG486" s="35">
        <v>212381.54</v>
      </c>
      <c r="AH486" s="24">
        <f t="shared" si="105"/>
        <v>0</v>
      </c>
    </row>
    <row r="487" spans="1:34" s="24" customFormat="1" x14ac:dyDescent="0.2">
      <c r="A487" s="33">
        <f t="shared" si="95"/>
        <v>3000</v>
      </c>
      <c r="B487" s="33">
        <f t="shared" si="96"/>
        <v>3100</v>
      </c>
      <c r="C487" s="34" t="s">
        <v>17</v>
      </c>
      <c r="D487" s="34" t="str">
        <f t="shared" si="97"/>
        <v>2</v>
      </c>
      <c r="E487" s="34">
        <f t="shared" si="98"/>
        <v>5</v>
      </c>
      <c r="F487" s="34" t="str">
        <f t="shared" si="99"/>
        <v>04</v>
      </c>
      <c r="G487" s="34" t="str">
        <f t="shared" si="100"/>
        <v>005</v>
      </c>
      <c r="H487" s="33" t="str">
        <f t="shared" si="101"/>
        <v>E001</v>
      </c>
      <c r="I487" s="34">
        <f t="shared" si="102"/>
        <v>31701</v>
      </c>
      <c r="J487" s="34">
        <f t="shared" si="93"/>
        <v>1</v>
      </c>
      <c r="K487" s="34">
        <f t="shared" si="103"/>
        <v>1</v>
      </c>
      <c r="L487" s="34">
        <f t="shared" si="104"/>
        <v>15</v>
      </c>
      <c r="M487" s="34" t="s">
        <v>22</v>
      </c>
      <c r="N487" s="30">
        <v>8140</v>
      </c>
      <c r="O487" s="30" t="s">
        <v>55</v>
      </c>
      <c r="P487" s="30">
        <v>57</v>
      </c>
      <c r="Q487" s="30">
        <v>8</v>
      </c>
      <c r="R487" s="30">
        <v>31701</v>
      </c>
      <c r="S487" s="24">
        <f t="shared" si="94"/>
        <v>5748589.9699999997</v>
      </c>
      <c r="T487" s="24">
        <v>0</v>
      </c>
      <c r="U487" s="24">
        <v>277227.2</v>
      </c>
      <c r="V487" s="24">
        <v>73393.2</v>
      </c>
      <c r="W487" s="24">
        <v>0</v>
      </c>
      <c r="X487" s="24">
        <v>0</v>
      </c>
      <c r="Y487" s="24">
        <v>0</v>
      </c>
      <c r="Z487" s="24">
        <v>164040.06</v>
      </c>
      <c r="AA487" s="24">
        <v>0</v>
      </c>
      <c r="AB487" s="24">
        <v>73393.2</v>
      </c>
      <c r="AC487" s="24">
        <v>1603319.97</v>
      </c>
      <c r="AD487" s="24">
        <v>1861829.2</v>
      </c>
      <c r="AE487" s="24">
        <v>1695387.14</v>
      </c>
      <c r="AG487" s="35">
        <v>5748589.9699999997</v>
      </c>
      <c r="AH487" s="24">
        <f t="shared" si="105"/>
        <v>0</v>
      </c>
    </row>
    <row r="488" spans="1:34" s="24" customFormat="1" x14ac:dyDescent="0.2">
      <c r="A488" s="33">
        <f t="shared" si="95"/>
        <v>3000</v>
      </c>
      <c r="B488" s="33">
        <f t="shared" si="96"/>
        <v>3900</v>
      </c>
      <c r="C488" s="34" t="s">
        <v>17</v>
      </c>
      <c r="D488" s="34" t="str">
        <f t="shared" si="97"/>
        <v>2</v>
      </c>
      <c r="E488" s="34">
        <f t="shared" si="98"/>
        <v>5</v>
      </c>
      <c r="F488" s="34" t="str">
        <f t="shared" si="99"/>
        <v>04</v>
      </c>
      <c r="G488" s="34" t="str">
        <f t="shared" si="100"/>
        <v>002</v>
      </c>
      <c r="H488" s="33" t="str">
        <f t="shared" si="101"/>
        <v>M001</v>
      </c>
      <c r="I488" s="34">
        <f t="shared" si="102"/>
        <v>39401</v>
      </c>
      <c r="J488" s="34">
        <f t="shared" si="93"/>
        <v>1</v>
      </c>
      <c r="K488" s="34">
        <f t="shared" si="103"/>
        <v>1</v>
      </c>
      <c r="L488" s="34">
        <f t="shared" si="104"/>
        <v>15</v>
      </c>
      <c r="M488" s="34" t="s">
        <v>22</v>
      </c>
      <c r="N488" s="30">
        <v>8140</v>
      </c>
      <c r="O488" s="30" t="s">
        <v>58</v>
      </c>
      <c r="P488" s="30">
        <v>54</v>
      </c>
      <c r="Q488" s="30">
        <v>0</v>
      </c>
      <c r="R488" s="30">
        <v>39401</v>
      </c>
      <c r="S488" s="24">
        <f t="shared" si="94"/>
        <v>7080499</v>
      </c>
      <c r="T488" s="24">
        <v>0</v>
      </c>
      <c r="U488" s="24">
        <v>549592</v>
      </c>
      <c r="V488" s="24">
        <v>549592</v>
      </c>
      <c r="W488" s="24">
        <v>549592</v>
      </c>
      <c r="X488" s="24">
        <v>549592</v>
      </c>
      <c r="Y488" s="24">
        <v>549592</v>
      </c>
      <c r="Z488" s="24">
        <v>549592</v>
      </c>
      <c r="AA488" s="24">
        <v>549592</v>
      </c>
      <c r="AB488" s="24">
        <v>549592</v>
      </c>
      <c r="AC488" s="24">
        <v>549592</v>
      </c>
      <c r="AD488" s="24">
        <v>1099184</v>
      </c>
      <c r="AE488" s="24">
        <v>1034987</v>
      </c>
      <c r="AG488" s="35">
        <v>7080499</v>
      </c>
      <c r="AH488" s="24">
        <f t="shared" si="105"/>
        <v>0</v>
      </c>
    </row>
    <row r="489" spans="1:34" s="24" customFormat="1" x14ac:dyDescent="0.2">
      <c r="A489" s="33">
        <f t="shared" si="95"/>
        <v>3000</v>
      </c>
      <c r="B489" s="33">
        <f t="shared" si="96"/>
        <v>3900</v>
      </c>
      <c r="C489" s="34" t="s">
        <v>17</v>
      </c>
      <c r="D489" s="34" t="str">
        <f t="shared" si="97"/>
        <v>2</v>
      </c>
      <c r="E489" s="34">
        <f t="shared" si="98"/>
        <v>5</v>
      </c>
      <c r="F489" s="34" t="str">
        <f t="shared" si="99"/>
        <v>04</v>
      </c>
      <c r="G489" s="34" t="str">
        <f t="shared" si="100"/>
        <v>002</v>
      </c>
      <c r="H489" s="33" t="str">
        <f t="shared" si="101"/>
        <v>M001</v>
      </c>
      <c r="I489" s="34">
        <f t="shared" si="102"/>
        <v>39801</v>
      </c>
      <c r="J489" s="34">
        <f t="shared" si="93"/>
        <v>1</v>
      </c>
      <c r="K489" s="34">
        <f t="shared" si="103"/>
        <v>1</v>
      </c>
      <c r="L489" s="34">
        <f t="shared" si="104"/>
        <v>15</v>
      </c>
      <c r="M489" s="34" t="s">
        <v>22</v>
      </c>
      <c r="N489" s="30">
        <v>8140</v>
      </c>
      <c r="O489" s="30" t="s">
        <v>58</v>
      </c>
      <c r="P489" s="30">
        <v>54</v>
      </c>
      <c r="Q489" s="30">
        <v>0</v>
      </c>
      <c r="R489" s="30">
        <v>39801</v>
      </c>
      <c r="S489" s="24">
        <f t="shared" si="94"/>
        <v>1596409</v>
      </c>
      <c r="T489" s="24">
        <v>0</v>
      </c>
      <c r="U489" s="24">
        <v>133034</v>
      </c>
      <c r="V489" s="24">
        <v>133034</v>
      </c>
      <c r="W489" s="24">
        <v>133034</v>
      </c>
      <c r="X489" s="24">
        <v>133034</v>
      </c>
      <c r="Y489" s="24">
        <v>133034</v>
      </c>
      <c r="Z489" s="24">
        <v>133034</v>
      </c>
      <c r="AA489" s="24">
        <v>133034</v>
      </c>
      <c r="AB489" s="24">
        <v>133034</v>
      </c>
      <c r="AC489" s="24">
        <v>133034</v>
      </c>
      <c r="AD489" s="24">
        <v>133034</v>
      </c>
      <c r="AE489" s="24">
        <v>266069</v>
      </c>
      <c r="AG489" s="35">
        <v>1596409</v>
      </c>
      <c r="AH489" s="24">
        <f t="shared" si="105"/>
        <v>0</v>
      </c>
    </row>
    <row r="490" spans="1:34" s="24" customFormat="1" x14ac:dyDescent="0.2">
      <c r="A490" s="33">
        <f t="shared" si="95"/>
        <v>2000</v>
      </c>
      <c r="B490" s="33">
        <f t="shared" si="96"/>
        <v>2600</v>
      </c>
      <c r="C490" s="34" t="s">
        <v>17</v>
      </c>
      <c r="D490" s="34">
        <f t="shared" si="97"/>
        <v>1</v>
      </c>
      <c r="E490" s="34">
        <f t="shared" si="98"/>
        <v>3</v>
      </c>
      <c r="F490" s="34" t="str">
        <f t="shared" si="99"/>
        <v>04</v>
      </c>
      <c r="G490" s="34" t="str">
        <f t="shared" si="100"/>
        <v>001</v>
      </c>
      <c r="H490" s="33" t="str">
        <f t="shared" si="101"/>
        <v>O001</v>
      </c>
      <c r="I490" s="34">
        <f t="shared" si="102"/>
        <v>26102</v>
      </c>
      <c r="J490" s="34">
        <f t="shared" si="93"/>
        <v>1</v>
      </c>
      <c r="K490" s="34">
        <f t="shared" si="103"/>
        <v>1</v>
      </c>
      <c r="L490" s="34">
        <f t="shared" si="104"/>
        <v>15</v>
      </c>
      <c r="M490" s="34" t="s">
        <v>22</v>
      </c>
      <c r="N490" s="30">
        <v>8140</v>
      </c>
      <c r="O490" s="30" t="s">
        <v>56</v>
      </c>
      <c r="P490" s="30">
        <v>43</v>
      </c>
      <c r="Q490" s="30">
        <v>0</v>
      </c>
      <c r="R490" s="30">
        <v>26102</v>
      </c>
      <c r="S490" s="24">
        <f t="shared" si="94"/>
        <v>26040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8085</v>
      </c>
      <c r="AD490" s="24">
        <v>8085</v>
      </c>
      <c r="AE490" s="24">
        <v>9870</v>
      </c>
      <c r="AG490" s="35">
        <v>26040</v>
      </c>
      <c r="AH490" s="24">
        <f t="shared" si="105"/>
        <v>0</v>
      </c>
    </row>
    <row r="491" spans="1:34" s="24" customFormat="1" x14ac:dyDescent="0.2">
      <c r="A491" s="33">
        <f t="shared" si="95"/>
        <v>3000</v>
      </c>
      <c r="B491" s="33">
        <f t="shared" si="96"/>
        <v>3100</v>
      </c>
      <c r="C491" s="34" t="s">
        <v>17</v>
      </c>
      <c r="D491" s="34">
        <f t="shared" si="97"/>
        <v>1</v>
      </c>
      <c r="E491" s="34">
        <f t="shared" si="98"/>
        <v>3</v>
      </c>
      <c r="F491" s="34" t="str">
        <f t="shared" si="99"/>
        <v>04</v>
      </c>
      <c r="G491" s="34" t="str">
        <f t="shared" si="100"/>
        <v>001</v>
      </c>
      <c r="H491" s="33" t="str">
        <f t="shared" si="101"/>
        <v>O001</v>
      </c>
      <c r="I491" s="34">
        <f t="shared" si="102"/>
        <v>31501</v>
      </c>
      <c r="J491" s="34">
        <f t="shared" si="93"/>
        <v>1</v>
      </c>
      <c r="K491" s="34">
        <f t="shared" si="103"/>
        <v>1</v>
      </c>
      <c r="L491" s="34">
        <f t="shared" si="104"/>
        <v>15</v>
      </c>
      <c r="M491" s="34" t="s">
        <v>22</v>
      </c>
      <c r="N491" s="30">
        <v>8140</v>
      </c>
      <c r="O491" s="30" t="s">
        <v>56</v>
      </c>
      <c r="P491" s="30">
        <v>43</v>
      </c>
      <c r="Q491" s="30">
        <v>0</v>
      </c>
      <c r="R491" s="30">
        <v>31501</v>
      </c>
      <c r="S491" s="24">
        <f t="shared" si="94"/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G491" s="35">
        <v>0</v>
      </c>
      <c r="AH491" s="24">
        <f t="shared" si="105"/>
        <v>0</v>
      </c>
    </row>
    <row r="492" spans="1:34" s="24" customFormat="1" x14ac:dyDescent="0.2">
      <c r="A492" s="33">
        <f t="shared" si="95"/>
        <v>3000</v>
      </c>
      <c r="B492" s="33">
        <f t="shared" si="96"/>
        <v>3200</v>
      </c>
      <c r="C492" s="34" t="s">
        <v>17</v>
      </c>
      <c r="D492" s="34">
        <f t="shared" si="97"/>
        <v>1</v>
      </c>
      <c r="E492" s="34">
        <f t="shared" si="98"/>
        <v>3</v>
      </c>
      <c r="F492" s="34" t="str">
        <f t="shared" si="99"/>
        <v>04</v>
      </c>
      <c r="G492" s="34" t="str">
        <f t="shared" si="100"/>
        <v>001</v>
      </c>
      <c r="H492" s="33" t="str">
        <f t="shared" si="101"/>
        <v>O001</v>
      </c>
      <c r="I492" s="34">
        <f t="shared" si="102"/>
        <v>32301</v>
      </c>
      <c r="J492" s="34">
        <f t="shared" si="93"/>
        <v>1</v>
      </c>
      <c r="K492" s="34">
        <f t="shared" si="103"/>
        <v>1</v>
      </c>
      <c r="L492" s="34">
        <f t="shared" si="104"/>
        <v>15</v>
      </c>
      <c r="M492" s="34" t="s">
        <v>22</v>
      </c>
      <c r="N492" s="30">
        <v>8140</v>
      </c>
      <c r="O492" s="30" t="s">
        <v>56</v>
      </c>
      <c r="P492" s="30">
        <v>43</v>
      </c>
      <c r="Q492" s="30">
        <v>0</v>
      </c>
      <c r="R492" s="30">
        <v>32301</v>
      </c>
      <c r="S492" s="24">
        <f t="shared" si="94"/>
        <v>28021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24">
        <v>0</v>
      </c>
      <c r="AA492" s="24">
        <v>0</v>
      </c>
      <c r="AB492" s="24">
        <v>0</v>
      </c>
      <c r="AC492" s="24">
        <v>8700</v>
      </c>
      <c r="AD492" s="24">
        <v>8700</v>
      </c>
      <c r="AE492" s="24">
        <v>10621</v>
      </c>
      <c r="AG492" s="35">
        <v>28021</v>
      </c>
      <c r="AH492" s="24">
        <f t="shared" si="105"/>
        <v>0</v>
      </c>
    </row>
    <row r="493" spans="1:34" s="24" customFormat="1" x14ac:dyDescent="0.2">
      <c r="A493" s="33">
        <f t="shared" si="95"/>
        <v>3000</v>
      </c>
      <c r="B493" s="33">
        <f t="shared" si="96"/>
        <v>3200</v>
      </c>
      <c r="C493" s="34" t="s">
        <v>17</v>
      </c>
      <c r="D493" s="34">
        <f t="shared" si="97"/>
        <v>1</v>
      </c>
      <c r="E493" s="34">
        <f t="shared" si="98"/>
        <v>3</v>
      </c>
      <c r="F493" s="34" t="str">
        <f t="shared" si="99"/>
        <v>04</v>
      </c>
      <c r="G493" s="34" t="str">
        <f t="shared" si="100"/>
        <v>001</v>
      </c>
      <c r="H493" s="33" t="str">
        <f t="shared" si="101"/>
        <v>O001</v>
      </c>
      <c r="I493" s="34">
        <f t="shared" si="102"/>
        <v>32505</v>
      </c>
      <c r="J493" s="34">
        <f t="shared" si="93"/>
        <v>1</v>
      </c>
      <c r="K493" s="34">
        <f t="shared" si="103"/>
        <v>1</v>
      </c>
      <c r="L493" s="34">
        <f t="shared" si="104"/>
        <v>15</v>
      </c>
      <c r="M493" s="34" t="s">
        <v>22</v>
      </c>
      <c r="N493" s="30">
        <v>8140</v>
      </c>
      <c r="O493" s="30" t="s">
        <v>56</v>
      </c>
      <c r="P493" s="30">
        <v>43</v>
      </c>
      <c r="Q493" s="30">
        <v>0</v>
      </c>
      <c r="R493" s="30">
        <v>32505</v>
      </c>
      <c r="S493" s="24">
        <f t="shared" si="94"/>
        <v>97307</v>
      </c>
      <c r="T493" s="24">
        <v>0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32435</v>
      </c>
      <c r="AD493" s="24">
        <v>32435</v>
      </c>
      <c r="AE493" s="24">
        <v>32437</v>
      </c>
      <c r="AG493" s="35">
        <v>97306.9</v>
      </c>
      <c r="AH493" s="24">
        <f t="shared" si="105"/>
        <v>0.10000000000582077</v>
      </c>
    </row>
    <row r="494" spans="1:34" s="24" customFormat="1" x14ac:dyDescent="0.2">
      <c r="A494" s="33">
        <f t="shared" si="95"/>
        <v>3000</v>
      </c>
      <c r="B494" s="33">
        <f t="shared" si="96"/>
        <v>3700</v>
      </c>
      <c r="C494" s="34" t="s">
        <v>17</v>
      </c>
      <c r="D494" s="34">
        <f t="shared" si="97"/>
        <v>1</v>
      </c>
      <c r="E494" s="34">
        <f t="shared" si="98"/>
        <v>3</v>
      </c>
      <c r="F494" s="34" t="str">
        <f t="shared" si="99"/>
        <v>04</v>
      </c>
      <c r="G494" s="34" t="str">
        <f t="shared" si="100"/>
        <v>001</v>
      </c>
      <c r="H494" s="33" t="str">
        <f t="shared" si="101"/>
        <v>O001</v>
      </c>
      <c r="I494" s="34">
        <f t="shared" si="102"/>
        <v>37104</v>
      </c>
      <c r="J494" s="34">
        <f t="shared" si="93"/>
        <v>1</v>
      </c>
      <c r="K494" s="34">
        <f t="shared" si="103"/>
        <v>1</v>
      </c>
      <c r="L494" s="34">
        <f t="shared" si="104"/>
        <v>15</v>
      </c>
      <c r="M494" s="34" t="s">
        <v>22</v>
      </c>
      <c r="N494" s="30">
        <v>8140</v>
      </c>
      <c r="O494" s="30" t="s">
        <v>56</v>
      </c>
      <c r="P494" s="30">
        <v>43</v>
      </c>
      <c r="Q494" s="30">
        <v>0</v>
      </c>
      <c r="R494" s="30">
        <v>37104</v>
      </c>
      <c r="S494" s="24">
        <f t="shared" si="94"/>
        <v>82672</v>
      </c>
      <c r="T494" s="24">
        <v>0</v>
      </c>
      <c r="U494" s="24">
        <v>6417</v>
      </c>
      <c r="V494" s="24">
        <v>6417</v>
      </c>
      <c r="W494" s="24">
        <v>6417</v>
      </c>
      <c r="X494" s="24">
        <v>6417</v>
      </c>
      <c r="Y494" s="24">
        <v>6417</v>
      </c>
      <c r="Z494" s="24">
        <v>12834</v>
      </c>
      <c r="AA494" s="24">
        <v>6417</v>
      </c>
      <c r="AB494" s="24">
        <v>6417</v>
      </c>
      <c r="AC494" s="24">
        <v>6417</v>
      </c>
      <c r="AD494" s="24">
        <v>6417</v>
      </c>
      <c r="AE494" s="24">
        <v>12085</v>
      </c>
      <c r="AG494" s="35">
        <v>82672</v>
      </c>
      <c r="AH494" s="24">
        <f t="shared" si="105"/>
        <v>0</v>
      </c>
    </row>
    <row r="495" spans="1:34" s="24" customFormat="1" x14ac:dyDescent="0.2">
      <c r="A495" s="33">
        <f t="shared" si="95"/>
        <v>3000</v>
      </c>
      <c r="B495" s="33">
        <f t="shared" si="96"/>
        <v>3700</v>
      </c>
      <c r="C495" s="34" t="s">
        <v>17</v>
      </c>
      <c r="D495" s="34">
        <f t="shared" si="97"/>
        <v>1</v>
      </c>
      <c r="E495" s="34">
        <f t="shared" si="98"/>
        <v>3</v>
      </c>
      <c r="F495" s="34" t="str">
        <f t="shared" si="99"/>
        <v>04</v>
      </c>
      <c r="G495" s="34" t="str">
        <f t="shared" si="100"/>
        <v>001</v>
      </c>
      <c r="H495" s="33" t="str">
        <f t="shared" si="101"/>
        <v>O001</v>
      </c>
      <c r="I495" s="34">
        <f t="shared" si="102"/>
        <v>37204</v>
      </c>
      <c r="J495" s="34">
        <f t="shared" si="93"/>
        <v>1</v>
      </c>
      <c r="K495" s="34">
        <f t="shared" si="103"/>
        <v>1</v>
      </c>
      <c r="L495" s="34">
        <f t="shared" si="104"/>
        <v>15</v>
      </c>
      <c r="M495" s="34" t="s">
        <v>22</v>
      </c>
      <c r="N495" s="30">
        <v>8140</v>
      </c>
      <c r="O495" s="30" t="s">
        <v>56</v>
      </c>
      <c r="P495" s="30">
        <v>43</v>
      </c>
      <c r="Q495" s="30">
        <v>0</v>
      </c>
      <c r="R495" s="30">
        <v>37204</v>
      </c>
      <c r="S495" s="24">
        <f t="shared" si="94"/>
        <v>0</v>
      </c>
      <c r="T495" s="24">
        <v>0</v>
      </c>
      <c r="U495" s="24">
        <v>0</v>
      </c>
      <c r="V495" s="24">
        <v>0</v>
      </c>
      <c r="W495" s="24">
        <v>0</v>
      </c>
      <c r="X495" s="24">
        <v>0</v>
      </c>
      <c r="Y495" s="24">
        <v>0</v>
      </c>
      <c r="Z495" s="24">
        <v>0</v>
      </c>
      <c r="AA495" s="24">
        <v>0</v>
      </c>
      <c r="AB495" s="24">
        <v>0</v>
      </c>
      <c r="AC495" s="24">
        <v>0</v>
      </c>
      <c r="AD495" s="24">
        <v>0</v>
      </c>
      <c r="AE495" s="24">
        <v>0</v>
      </c>
      <c r="AG495" s="35">
        <v>0</v>
      </c>
      <c r="AH495" s="24">
        <f t="shared" si="105"/>
        <v>0</v>
      </c>
    </row>
    <row r="496" spans="1:34" s="24" customFormat="1" x14ac:dyDescent="0.2">
      <c r="A496" s="33">
        <f t="shared" si="95"/>
        <v>3000</v>
      </c>
      <c r="B496" s="33">
        <f t="shared" si="96"/>
        <v>3700</v>
      </c>
      <c r="C496" s="34" t="s">
        <v>17</v>
      </c>
      <c r="D496" s="34">
        <f t="shared" si="97"/>
        <v>1</v>
      </c>
      <c r="E496" s="34">
        <f t="shared" si="98"/>
        <v>3</v>
      </c>
      <c r="F496" s="34" t="str">
        <f t="shared" si="99"/>
        <v>04</v>
      </c>
      <c r="G496" s="34" t="str">
        <f t="shared" si="100"/>
        <v>001</v>
      </c>
      <c r="H496" s="33" t="str">
        <f t="shared" si="101"/>
        <v>O001</v>
      </c>
      <c r="I496" s="34">
        <f t="shared" si="102"/>
        <v>37504</v>
      </c>
      <c r="J496" s="34">
        <f t="shared" si="93"/>
        <v>1</v>
      </c>
      <c r="K496" s="34">
        <f t="shared" si="103"/>
        <v>1</v>
      </c>
      <c r="L496" s="34">
        <f t="shared" si="104"/>
        <v>15</v>
      </c>
      <c r="M496" s="34" t="s">
        <v>22</v>
      </c>
      <c r="N496" s="30">
        <v>8140</v>
      </c>
      <c r="O496" s="30" t="s">
        <v>56</v>
      </c>
      <c r="P496" s="30">
        <v>43</v>
      </c>
      <c r="Q496" s="30">
        <v>0</v>
      </c>
      <c r="R496" s="30">
        <v>37504</v>
      </c>
      <c r="S496" s="24">
        <f t="shared" si="94"/>
        <v>0</v>
      </c>
      <c r="T496" s="24">
        <v>0</v>
      </c>
      <c r="U496" s="24">
        <v>0</v>
      </c>
      <c r="V496" s="24">
        <v>0</v>
      </c>
      <c r="W496" s="24">
        <v>0</v>
      </c>
      <c r="X496" s="24">
        <v>0</v>
      </c>
      <c r="Y496" s="24">
        <v>0</v>
      </c>
      <c r="Z496" s="24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G496" s="35">
        <v>0</v>
      </c>
      <c r="AH496" s="24">
        <f t="shared" si="105"/>
        <v>0</v>
      </c>
    </row>
    <row r="497" spans="1:34" s="24" customFormat="1" x14ac:dyDescent="0.2">
      <c r="A497" s="33">
        <f t="shared" si="95"/>
        <v>3000</v>
      </c>
      <c r="B497" s="33">
        <f t="shared" si="96"/>
        <v>3900</v>
      </c>
      <c r="C497" s="34" t="s">
        <v>17</v>
      </c>
      <c r="D497" s="34">
        <f t="shared" si="97"/>
        <v>1</v>
      </c>
      <c r="E497" s="34">
        <f t="shared" si="98"/>
        <v>3</v>
      </c>
      <c r="F497" s="34" t="str">
        <f t="shared" si="99"/>
        <v>04</v>
      </c>
      <c r="G497" s="34" t="str">
        <f t="shared" si="100"/>
        <v>001</v>
      </c>
      <c r="H497" s="33" t="str">
        <f>LEFT($O497,2)&amp;"01"</f>
        <v>O001</v>
      </c>
      <c r="I497" s="34">
        <f t="shared" si="102"/>
        <v>39801</v>
      </c>
      <c r="J497" s="34">
        <f t="shared" si="93"/>
        <v>1</v>
      </c>
      <c r="K497" s="34">
        <f t="shared" si="103"/>
        <v>1</v>
      </c>
      <c r="L497" s="34">
        <f t="shared" si="104"/>
        <v>15</v>
      </c>
      <c r="M497" s="34" t="s">
        <v>22</v>
      </c>
      <c r="N497" s="30">
        <v>8140</v>
      </c>
      <c r="O497" s="30" t="s">
        <v>56</v>
      </c>
      <c r="P497" s="30">
        <v>43</v>
      </c>
      <c r="Q497" s="30">
        <v>0</v>
      </c>
      <c r="R497" s="30">
        <v>39801</v>
      </c>
      <c r="S497" s="24">
        <f t="shared" si="94"/>
        <v>100489</v>
      </c>
      <c r="T497" s="24">
        <v>0</v>
      </c>
      <c r="U497" s="24">
        <v>8374</v>
      </c>
      <c r="V497" s="24">
        <v>8374</v>
      </c>
      <c r="W497" s="24">
        <v>8374</v>
      </c>
      <c r="X497" s="24">
        <v>8374</v>
      </c>
      <c r="Y497" s="24">
        <v>8374</v>
      </c>
      <c r="Z497" s="24">
        <v>8374</v>
      </c>
      <c r="AA497" s="24">
        <v>8374</v>
      </c>
      <c r="AB497" s="24">
        <v>8374</v>
      </c>
      <c r="AC497" s="24">
        <v>8374</v>
      </c>
      <c r="AD497" s="24">
        <v>8374</v>
      </c>
      <c r="AE497" s="24">
        <v>16749</v>
      </c>
      <c r="AG497" s="35">
        <v>100489</v>
      </c>
      <c r="AH497" s="24">
        <f t="shared" si="105"/>
        <v>0</v>
      </c>
    </row>
    <row r="498" spans="1:34" s="24" customFormat="1" x14ac:dyDescent="0.2">
      <c r="A498" s="33">
        <f t="shared" si="95"/>
        <v>2000</v>
      </c>
      <c r="B498" s="33">
        <f t="shared" si="96"/>
        <v>2100</v>
      </c>
      <c r="C498" s="34" t="s">
        <v>17</v>
      </c>
      <c r="D498" s="34" t="str">
        <f t="shared" si="97"/>
        <v>2</v>
      </c>
      <c r="E498" s="34">
        <f t="shared" si="98"/>
        <v>5</v>
      </c>
      <c r="F498" s="34" t="str">
        <f t="shared" si="99"/>
        <v>04</v>
      </c>
      <c r="G498" s="34" t="str">
        <f t="shared" si="100"/>
        <v>005</v>
      </c>
      <c r="H498" s="33" t="str">
        <f t="shared" si="101"/>
        <v>E001</v>
      </c>
      <c r="I498" s="34">
        <f t="shared" si="102"/>
        <v>21101</v>
      </c>
      <c r="J498" s="34">
        <f t="shared" si="93"/>
        <v>1</v>
      </c>
      <c r="K498" s="34">
        <f t="shared" si="103"/>
        <v>1</v>
      </c>
      <c r="L498" s="34">
        <f t="shared" si="104"/>
        <v>15</v>
      </c>
      <c r="M498" s="34" t="s">
        <v>22</v>
      </c>
      <c r="N498" s="30">
        <v>40005</v>
      </c>
      <c r="O498" s="30" t="s">
        <v>55</v>
      </c>
      <c r="P498" s="30">
        <v>57</v>
      </c>
      <c r="Q498" s="30">
        <v>0</v>
      </c>
      <c r="R498" s="30">
        <v>21101</v>
      </c>
      <c r="S498" s="24">
        <f t="shared" si="94"/>
        <v>713862</v>
      </c>
      <c r="T498" s="24">
        <v>12960.459999999992</v>
      </c>
      <c r="U498" s="24">
        <v>0</v>
      </c>
      <c r="V498" s="24">
        <v>0</v>
      </c>
      <c r="W498" s="24">
        <v>0</v>
      </c>
      <c r="X498" s="24">
        <v>0</v>
      </c>
      <c r="Y498" s="24">
        <v>75000</v>
      </c>
      <c r="Z498" s="24">
        <v>227101</v>
      </c>
      <c r="AA498" s="24">
        <v>107336.58</v>
      </c>
      <c r="AB498" s="24">
        <v>42416.2</v>
      </c>
      <c r="AC498" s="24">
        <v>53824</v>
      </c>
      <c r="AD498" s="24">
        <v>122950.42</v>
      </c>
      <c r="AE498" s="24">
        <v>72273.34</v>
      </c>
      <c r="AG498" s="35">
        <v>713862</v>
      </c>
      <c r="AH498" s="24">
        <f t="shared" si="105"/>
        <v>0</v>
      </c>
    </row>
    <row r="499" spans="1:34" s="24" customFormat="1" x14ac:dyDescent="0.2">
      <c r="A499" s="33">
        <f t="shared" si="95"/>
        <v>2000</v>
      </c>
      <c r="B499" s="33">
        <f t="shared" si="96"/>
        <v>2100</v>
      </c>
      <c r="C499" s="34" t="s">
        <v>17</v>
      </c>
      <c r="D499" s="34" t="str">
        <f t="shared" si="97"/>
        <v>2</v>
      </c>
      <c r="E499" s="34">
        <f t="shared" si="98"/>
        <v>5</v>
      </c>
      <c r="F499" s="34" t="str">
        <f t="shared" si="99"/>
        <v>04</v>
      </c>
      <c r="G499" s="34" t="str">
        <f t="shared" si="100"/>
        <v>005</v>
      </c>
      <c r="H499" s="33" t="str">
        <f t="shared" si="101"/>
        <v>E001</v>
      </c>
      <c r="I499" s="34">
        <f t="shared" si="102"/>
        <v>21401</v>
      </c>
      <c r="J499" s="34">
        <f t="shared" si="93"/>
        <v>1</v>
      </c>
      <c r="K499" s="34">
        <f t="shared" si="103"/>
        <v>1</v>
      </c>
      <c r="L499" s="34">
        <f t="shared" si="104"/>
        <v>15</v>
      </c>
      <c r="M499" s="34" t="s">
        <v>22</v>
      </c>
      <c r="N499" s="30">
        <v>40005</v>
      </c>
      <c r="O499" s="30" t="s">
        <v>55</v>
      </c>
      <c r="P499" s="30">
        <v>57</v>
      </c>
      <c r="Q499" s="30">
        <v>0</v>
      </c>
      <c r="R499" s="30">
        <v>21401</v>
      </c>
      <c r="S499" s="24">
        <f t="shared" si="94"/>
        <v>955824.95</v>
      </c>
      <c r="T499" s="24">
        <v>0</v>
      </c>
      <c r="U499" s="24">
        <v>0</v>
      </c>
      <c r="V499" s="24">
        <v>0</v>
      </c>
      <c r="W499" s="24">
        <v>0</v>
      </c>
      <c r="X499" s="24">
        <v>101070.16</v>
      </c>
      <c r="Y499" s="24">
        <v>121306.79</v>
      </c>
      <c r="Z499" s="24">
        <v>145000</v>
      </c>
      <c r="AA499" s="24">
        <v>110801.25</v>
      </c>
      <c r="AB499" s="24">
        <v>175280</v>
      </c>
      <c r="AC499" s="24">
        <v>25900</v>
      </c>
      <c r="AD499" s="24">
        <v>126560.62</v>
      </c>
      <c r="AE499" s="24">
        <v>149906.13</v>
      </c>
      <c r="AG499" s="35">
        <v>955824.95</v>
      </c>
      <c r="AH499" s="24">
        <f t="shared" si="105"/>
        <v>0</v>
      </c>
    </row>
    <row r="500" spans="1:34" s="24" customFormat="1" x14ac:dyDescent="0.2">
      <c r="A500" s="33">
        <f t="shared" si="95"/>
        <v>2000</v>
      </c>
      <c r="B500" s="33">
        <f t="shared" si="96"/>
        <v>2100</v>
      </c>
      <c r="C500" s="34" t="s">
        <v>17</v>
      </c>
      <c r="D500" s="34" t="str">
        <f t="shared" si="97"/>
        <v>2</v>
      </c>
      <c r="E500" s="34">
        <f t="shared" si="98"/>
        <v>5</v>
      </c>
      <c r="F500" s="34" t="str">
        <f t="shared" si="99"/>
        <v>04</v>
      </c>
      <c r="G500" s="34" t="str">
        <f t="shared" si="100"/>
        <v>005</v>
      </c>
      <c r="H500" s="33" t="str">
        <f t="shared" si="101"/>
        <v>E001</v>
      </c>
      <c r="I500" s="34">
        <f t="shared" si="102"/>
        <v>21501</v>
      </c>
      <c r="J500" s="34">
        <f t="shared" si="93"/>
        <v>1</v>
      </c>
      <c r="K500" s="34">
        <f t="shared" si="103"/>
        <v>1</v>
      </c>
      <c r="L500" s="34">
        <f t="shared" si="104"/>
        <v>15</v>
      </c>
      <c r="M500" s="34" t="s">
        <v>22</v>
      </c>
      <c r="N500" s="30">
        <v>40005</v>
      </c>
      <c r="O500" s="30" t="s">
        <v>55</v>
      </c>
      <c r="P500" s="30">
        <v>57</v>
      </c>
      <c r="Q500" s="30">
        <v>0</v>
      </c>
      <c r="R500" s="30">
        <v>21501</v>
      </c>
      <c r="S500" s="24">
        <f t="shared" si="94"/>
        <v>125719.98000000001</v>
      </c>
      <c r="T500" s="24">
        <v>4981.82</v>
      </c>
      <c r="U500" s="24">
        <v>7018.18</v>
      </c>
      <c r="V500" s="24">
        <v>2742.2900000000009</v>
      </c>
      <c r="W500" s="24">
        <v>10420.82</v>
      </c>
      <c r="X500" s="24">
        <v>12198.82</v>
      </c>
      <c r="Y500" s="24">
        <v>12120</v>
      </c>
      <c r="Z500" s="24">
        <v>25168.82</v>
      </c>
      <c r="AA500" s="24">
        <f>8680.36-2832.54</f>
        <v>5847.8200000000006</v>
      </c>
      <c r="AB500" s="24">
        <f>36199.98-2632.1</f>
        <v>33567.880000000005</v>
      </c>
      <c r="AC500" s="24">
        <v>6000</v>
      </c>
      <c r="AD500" s="24">
        <v>4000</v>
      </c>
      <c r="AE500" s="24">
        <v>1653.53</v>
      </c>
      <c r="AG500" s="35">
        <v>125719.98000000001</v>
      </c>
      <c r="AH500" s="24">
        <f t="shared" si="105"/>
        <v>0</v>
      </c>
    </row>
    <row r="501" spans="1:34" s="24" customFormat="1" x14ac:dyDescent="0.2">
      <c r="A501" s="33">
        <f t="shared" si="95"/>
        <v>2000</v>
      </c>
      <c r="B501" s="33">
        <f t="shared" si="96"/>
        <v>2100</v>
      </c>
      <c r="C501" s="34" t="s">
        <v>17</v>
      </c>
      <c r="D501" s="34" t="str">
        <f t="shared" si="97"/>
        <v>2</v>
      </c>
      <c r="E501" s="34">
        <f t="shared" si="98"/>
        <v>5</v>
      </c>
      <c r="F501" s="34" t="str">
        <f t="shared" si="99"/>
        <v>04</v>
      </c>
      <c r="G501" s="34" t="str">
        <f t="shared" si="100"/>
        <v>005</v>
      </c>
      <c r="H501" s="33" t="str">
        <f t="shared" si="101"/>
        <v>E001</v>
      </c>
      <c r="I501" s="34">
        <f t="shared" si="102"/>
        <v>21601</v>
      </c>
      <c r="J501" s="34">
        <f t="shared" si="93"/>
        <v>1</v>
      </c>
      <c r="K501" s="34">
        <f t="shared" si="103"/>
        <v>1</v>
      </c>
      <c r="L501" s="34">
        <f t="shared" si="104"/>
        <v>15</v>
      </c>
      <c r="M501" s="34" t="s">
        <v>22</v>
      </c>
      <c r="N501" s="30">
        <v>40005</v>
      </c>
      <c r="O501" s="30" t="s">
        <v>55</v>
      </c>
      <c r="P501" s="30">
        <v>57</v>
      </c>
      <c r="Q501" s="30">
        <v>0</v>
      </c>
      <c r="R501" s="30">
        <v>21601</v>
      </c>
      <c r="S501" s="24">
        <f t="shared" si="94"/>
        <v>1422593.4600000002</v>
      </c>
      <c r="T501" s="24">
        <v>0</v>
      </c>
      <c r="U501" s="24">
        <v>0</v>
      </c>
      <c r="V501" s="24">
        <v>45405.19</v>
      </c>
      <c r="W501" s="24">
        <v>390052.73</v>
      </c>
      <c r="X501" s="24">
        <v>110868.57</v>
      </c>
      <c r="Y501" s="24">
        <v>104641.13</v>
      </c>
      <c r="Z501" s="24">
        <v>128073.37</v>
      </c>
      <c r="AA501" s="24">
        <v>16706.68</v>
      </c>
      <c r="AB501" s="24">
        <v>104688.24</v>
      </c>
      <c r="AC501" s="24">
        <v>185303</v>
      </c>
      <c r="AD501" s="24">
        <v>168029</v>
      </c>
      <c r="AE501" s="24">
        <v>168825.55</v>
      </c>
      <c r="AG501" s="35">
        <v>1422593.46</v>
      </c>
      <c r="AH501" s="24">
        <f t="shared" si="105"/>
        <v>0</v>
      </c>
    </row>
    <row r="502" spans="1:34" s="24" customFormat="1" x14ac:dyDescent="0.2">
      <c r="A502" s="33">
        <f t="shared" si="95"/>
        <v>2000</v>
      </c>
      <c r="B502" s="33">
        <f t="shared" si="96"/>
        <v>2200</v>
      </c>
      <c r="C502" s="34" t="s">
        <v>17</v>
      </c>
      <c r="D502" s="34" t="str">
        <f t="shared" si="97"/>
        <v>2</v>
      </c>
      <c r="E502" s="34">
        <f t="shared" si="98"/>
        <v>5</v>
      </c>
      <c r="F502" s="34" t="str">
        <f t="shared" si="99"/>
        <v>04</v>
      </c>
      <c r="G502" s="34" t="str">
        <f t="shared" si="100"/>
        <v>005</v>
      </c>
      <c r="H502" s="33" t="str">
        <f t="shared" si="101"/>
        <v>E001</v>
      </c>
      <c r="I502" s="34">
        <f t="shared" si="102"/>
        <v>22104</v>
      </c>
      <c r="J502" s="34">
        <f t="shared" si="93"/>
        <v>1</v>
      </c>
      <c r="K502" s="34">
        <f t="shared" si="103"/>
        <v>1</v>
      </c>
      <c r="L502" s="34">
        <f t="shared" si="104"/>
        <v>15</v>
      </c>
      <c r="M502" s="34" t="s">
        <v>22</v>
      </c>
      <c r="N502" s="30">
        <v>40005</v>
      </c>
      <c r="O502" s="30" t="s">
        <v>55</v>
      </c>
      <c r="P502" s="30">
        <v>57</v>
      </c>
      <c r="Q502" s="30">
        <v>0</v>
      </c>
      <c r="R502" s="30">
        <v>22104</v>
      </c>
      <c r="S502" s="24">
        <f t="shared" si="94"/>
        <v>62180.94</v>
      </c>
      <c r="T502" s="24">
        <v>0</v>
      </c>
      <c r="U502" s="24">
        <v>626.94000000000005</v>
      </c>
      <c r="V502" s="24">
        <v>5000</v>
      </c>
      <c r="W502" s="24">
        <v>1350</v>
      </c>
      <c r="X502" s="24">
        <v>6200</v>
      </c>
      <c r="Y502" s="24">
        <v>4500</v>
      </c>
      <c r="Z502" s="24">
        <v>6258</v>
      </c>
      <c r="AA502" s="24">
        <v>12000</v>
      </c>
      <c r="AB502" s="24">
        <v>11121</v>
      </c>
      <c r="AC502" s="24">
        <v>7245</v>
      </c>
      <c r="AD502" s="24">
        <v>4380</v>
      </c>
      <c r="AE502" s="24">
        <v>3500</v>
      </c>
      <c r="AG502" s="35">
        <v>62180.94</v>
      </c>
      <c r="AH502" s="24">
        <f t="shared" si="105"/>
        <v>0</v>
      </c>
    </row>
    <row r="503" spans="1:34" s="24" customFormat="1" x14ac:dyDescent="0.2">
      <c r="A503" s="33">
        <f t="shared" si="95"/>
        <v>2000</v>
      </c>
      <c r="B503" s="33">
        <f t="shared" si="96"/>
        <v>2200</v>
      </c>
      <c r="C503" s="34" t="s">
        <v>17</v>
      </c>
      <c r="D503" s="34" t="str">
        <f t="shared" si="97"/>
        <v>2</v>
      </c>
      <c r="E503" s="34">
        <f t="shared" si="98"/>
        <v>5</v>
      </c>
      <c r="F503" s="34" t="str">
        <f t="shared" si="99"/>
        <v>04</v>
      </c>
      <c r="G503" s="34" t="str">
        <f t="shared" si="100"/>
        <v>005</v>
      </c>
      <c r="H503" s="33" t="str">
        <f t="shared" si="101"/>
        <v>E001</v>
      </c>
      <c r="I503" s="34">
        <f t="shared" si="102"/>
        <v>22201</v>
      </c>
      <c r="J503" s="34">
        <f t="shared" si="93"/>
        <v>1</v>
      </c>
      <c r="K503" s="34">
        <f t="shared" si="103"/>
        <v>1</v>
      </c>
      <c r="L503" s="34">
        <f t="shared" si="104"/>
        <v>15</v>
      </c>
      <c r="M503" s="34" t="s">
        <v>22</v>
      </c>
      <c r="N503" s="30">
        <v>40005</v>
      </c>
      <c r="O503" s="30" t="s">
        <v>55</v>
      </c>
      <c r="P503" s="30">
        <v>57</v>
      </c>
      <c r="Q503" s="30">
        <v>0</v>
      </c>
      <c r="R503" s="30">
        <v>22201</v>
      </c>
      <c r="S503" s="24">
        <f t="shared" si="94"/>
        <v>6514076.8700000001</v>
      </c>
      <c r="T503" s="24">
        <v>0</v>
      </c>
      <c r="U503" s="24">
        <v>0</v>
      </c>
      <c r="V503" s="24">
        <v>532294</v>
      </c>
      <c r="W503" s="24">
        <v>450000</v>
      </c>
      <c r="X503" s="24">
        <v>436423.82</v>
      </c>
      <c r="Y503" s="24">
        <v>487528.82</v>
      </c>
      <c r="Z503" s="24">
        <v>1012713.14</v>
      </c>
      <c r="AA503" s="24">
        <v>1052140</v>
      </c>
      <c r="AB503" s="24">
        <v>589097.71</v>
      </c>
      <c r="AC503" s="24">
        <v>641935.42000000004</v>
      </c>
      <c r="AD503" s="24">
        <v>704551.03</v>
      </c>
      <c r="AE503" s="24">
        <v>607392.93000000005</v>
      </c>
      <c r="AG503" s="35">
        <v>6514076.8700000001</v>
      </c>
      <c r="AH503" s="24">
        <f t="shared" si="105"/>
        <v>0</v>
      </c>
    </row>
    <row r="504" spans="1:34" s="24" customFormat="1" x14ac:dyDescent="0.2">
      <c r="A504" s="33">
        <f t="shared" si="95"/>
        <v>2000</v>
      </c>
      <c r="B504" s="33">
        <f t="shared" si="96"/>
        <v>2200</v>
      </c>
      <c r="C504" s="34" t="s">
        <v>17</v>
      </c>
      <c r="D504" s="34" t="str">
        <f t="shared" si="97"/>
        <v>2</v>
      </c>
      <c r="E504" s="34">
        <f t="shared" si="98"/>
        <v>5</v>
      </c>
      <c r="F504" s="34" t="str">
        <f t="shared" si="99"/>
        <v>04</v>
      </c>
      <c r="G504" s="34" t="str">
        <f t="shared" si="100"/>
        <v>005</v>
      </c>
      <c r="H504" s="33" t="str">
        <f t="shared" si="101"/>
        <v>E001</v>
      </c>
      <c r="I504" s="34">
        <f t="shared" si="102"/>
        <v>22301</v>
      </c>
      <c r="J504" s="34">
        <f t="shared" si="93"/>
        <v>1</v>
      </c>
      <c r="K504" s="34">
        <f t="shared" si="103"/>
        <v>1</v>
      </c>
      <c r="L504" s="34">
        <f t="shared" si="104"/>
        <v>15</v>
      </c>
      <c r="M504" s="34" t="s">
        <v>22</v>
      </c>
      <c r="N504" s="30">
        <v>40005</v>
      </c>
      <c r="O504" s="30" t="s">
        <v>55</v>
      </c>
      <c r="P504" s="30">
        <v>57</v>
      </c>
      <c r="Q504" s="30">
        <v>0</v>
      </c>
      <c r="R504" s="30">
        <v>22301</v>
      </c>
      <c r="S504" s="24">
        <f t="shared" si="94"/>
        <v>1923.75</v>
      </c>
      <c r="T504" s="24">
        <v>0</v>
      </c>
      <c r="U504" s="24">
        <v>0</v>
      </c>
      <c r="V504" s="24">
        <v>250</v>
      </c>
      <c r="W504" s="24">
        <v>250</v>
      </c>
      <c r="X504" s="24">
        <v>300</v>
      </c>
      <c r="Y504" s="24">
        <v>0</v>
      </c>
      <c r="Z504" s="24">
        <v>500</v>
      </c>
      <c r="AA504" s="24">
        <v>0</v>
      </c>
      <c r="AB504" s="24">
        <v>623.75</v>
      </c>
      <c r="AC504" s="24">
        <v>0</v>
      </c>
      <c r="AD504" s="24">
        <v>0</v>
      </c>
      <c r="AE504" s="24">
        <v>0</v>
      </c>
      <c r="AG504" s="35">
        <v>1923.75</v>
      </c>
      <c r="AH504" s="24">
        <f t="shared" si="105"/>
        <v>0</v>
      </c>
    </row>
    <row r="505" spans="1:34" s="24" customFormat="1" x14ac:dyDescent="0.2">
      <c r="A505" s="33">
        <f t="shared" si="95"/>
        <v>2000</v>
      </c>
      <c r="B505" s="33">
        <f t="shared" si="96"/>
        <v>2400</v>
      </c>
      <c r="C505" s="34" t="s">
        <v>17</v>
      </c>
      <c r="D505" s="34" t="str">
        <f t="shared" si="97"/>
        <v>2</v>
      </c>
      <c r="E505" s="34">
        <f t="shared" si="98"/>
        <v>5</v>
      </c>
      <c r="F505" s="34" t="str">
        <f t="shared" si="99"/>
        <v>04</v>
      </c>
      <c r="G505" s="34" t="str">
        <f t="shared" si="100"/>
        <v>005</v>
      </c>
      <c r="H505" s="33" t="str">
        <f t="shared" si="101"/>
        <v>E001</v>
      </c>
      <c r="I505" s="34">
        <f t="shared" si="102"/>
        <v>24201</v>
      </c>
      <c r="J505" s="34">
        <f t="shared" si="93"/>
        <v>1</v>
      </c>
      <c r="K505" s="34">
        <f t="shared" si="103"/>
        <v>1</v>
      </c>
      <c r="L505" s="34">
        <f t="shared" si="104"/>
        <v>15</v>
      </c>
      <c r="M505" s="34" t="s">
        <v>22</v>
      </c>
      <c r="N505" s="30">
        <v>40005</v>
      </c>
      <c r="O505" s="30" t="s">
        <v>55</v>
      </c>
      <c r="P505" s="30">
        <v>57</v>
      </c>
      <c r="Q505" s="30">
        <v>0</v>
      </c>
      <c r="R505" s="30">
        <v>24201</v>
      </c>
      <c r="S505" s="24">
        <f t="shared" si="94"/>
        <v>38841.71</v>
      </c>
      <c r="T505" s="24">
        <v>0</v>
      </c>
      <c r="U505" s="24">
        <v>0</v>
      </c>
      <c r="V505" s="24">
        <v>1000</v>
      </c>
      <c r="W505" s="24">
        <v>0</v>
      </c>
      <c r="X505" s="24">
        <v>5000</v>
      </c>
      <c r="Y505" s="24">
        <v>3520</v>
      </c>
      <c r="Z505" s="24">
        <v>3800</v>
      </c>
      <c r="AA505" s="24">
        <v>5271.71</v>
      </c>
      <c r="AB505" s="24">
        <v>4802</v>
      </c>
      <c r="AC505" s="24">
        <v>11448</v>
      </c>
      <c r="AD505" s="24">
        <v>2000</v>
      </c>
      <c r="AE505" s="24">
        <v>2000</v>
      </c>
      <c r="AG505" s="35">
        <v>38841.71</v>
      </c>
      <c r="AH505" s="24">
        <f t="shared" si="105"/>
        <v>0</v>
      </c>
    </row>
    <row r="506" spans="1:34" s="24" customFormat="1" x14ac:dyDescent="0.2">
      <c r="A506" s="33">
        <f t="shared" si="95"/>
        <v>2000</v>
      </c>
      <c r="B506" s="33">
        <f t="shared" si="96"/>
        <v>2400</v>
      </c>
      <c r="C506" s="34" t="s">
        <v>17</v>
      </c>
      <c r="D506" s="34" t="str">
        <f t="shared" si="97"/>
        <v>2</v>
      </c>
      <c r="E506" s="34">
        <f t="shared" si="98"/>
        <v>5</v>
      </c>
      <c r="F506" s="34" t="str">
        <f t="shared" si="99"/>
        <v>04</v>
      </c>
      <c r="G506" s="34" t="str">
        <f t="shared" si="100"/>
        <v>005</v>
      </c>
      <c r="H506" s="33" t="str">
        <f t="shared" si="101"/>
        <v>E001</v>
      </c>
      <c r="I506" s="34">
        <f t="shared" si="102"/>
        <v>24301</v>
      </c>
      <c r="J506" s="34">
        <f t="shared" si="93"/>
        <v>1</v>
      </c>
      <c r="K506" s="34">
        <f t="shared" si="103"/>
        <v>1</v>
      </c>
      <c r="L506" s="34">
        <f t="shared" si="104"/>
        <v>15</v>
      </c>
      <c r="M506" s="34" t="s">
        <v>22</v>
      </c>
      <c r="N506" s="30">
        <v>40005</v>
      </c>
      <c r="O506" s="30" t="s">
        <v>55</v>
      </c>
      <c r="P506" s="30">
        <v>57</v>
      </c>
      <c r="Q506" s="30">
        <v>0</v>
      </c>
      <c r="R506" s="30">
        <v>24301</v>
      </c>
      <c r="S506" s="24">
        <f t="shared" si="94"/>
        <v>2133.64</v>
      </c>
      <c r="T506" s="24">
        <v>0</v>
      </c>
      <c r="U506" s="24">
        <v>0</v>
      </c>
      <c r="V506" s="24">
        <v>0</v>
      </c>
      <c r="W506" s="24">
        <v>500</v>
      </c>
      <c r="X506" s="24">
        <v>283</v>
      </c>
      <c r="Y506" s="24">
        <v>0</v>
      </c>
      <c r="Z506" s="24">
        <v>500</v>
      </c>
      <c r="AA506" s="24">
        <v>200</v>
      </c>
      <c r="AB506" s="24">
        <v>200</v>
      </c>
      <c r="AC506" s="24">
        <v>250.64</v>
      </c>
      <c r="AD506" s="24">
        <v>200</v>
      </c>
      <c r="AE506" s="24">
        <v>0</v>
      </c>
      <c r="AG506" s="35">
        <v>2133.64</v>
      </c>
      <c r="AH506" s="24">
        <f t="shared" si="105"/>
        <v>0</v>
      </c>
    </row>
    <row r="507" spans="1:34" s="24" customFormat="1" x14ac:dyDescent="0.2">
      <c r="A507" s="33">
        <f t="shared" si="95"/>
        <v>2000</v>
      </c>
      <c r="B507" s="33">
        <f t="shared" si="96"/>
        <v>2400</v>
      </c>
      <c r="C507" s="34" t="s">
        <v>17</v>
      </c>
      <c r="D507" s="34" t="str">
        <f t="shared" si="97"/>
        <v>2</v>
      </c>
      <c r="E507" s="34">
        <f t="shared" si="98"/>
        <v>5</v>
      </c>
      <c r="F507" s="34" t="str">
        <f t="shared" si="99"/>
        <v>04</v>
      </c>
      <c r="G507" s="34" t="str">
        <f t="shared" si="100"/>
        <v>005</v>
      </c>
      <c r="H507" s="33" t="str">
        <f t="shared" si="101"/>
        <v>E001</v>
      </c>
      <c r="I507" s="34">
        <f t="shared" si="102"/>
        <v>24401</v>
      </c>
      <c r="J507" s="34">
        <f t="shared" si="93"/>
        <v>1</v>
      </c>
      <c r="K507" s="34">
        <f t="shared" si="103"/>
        <v>1</v>
      </c>
      <c r="L507" s="34">
        <f t="shared" si="104"/>
        <v>15</v>
      </c>
      <c r="M507" s="34" t="s">
        <v>22</v>
      </c>
      <c r="N507" s="30">
        <v>40005</v>
      </c>
      <c r="O507" s="30" t="s">
        <v>55</v>
      </c>
      <c r="P507" s="30">
        <v>57</v>
      </c>
      <c r="Q507" s="30">
        <v>0</v>
      </c>
      <c r="R507" s="30">
        <v>24401</v>
      </c>
      <c r="S507" s="24">
        <f t="shared" si="94"/>
        <v>263190.77</v>
      </c>
      <c r="T507" s="24">
        <v>24169</v>
      </c>
      <c r="U507" s="24">
        <v>21897</v>
      </c>
      <c r="V507" s="24">
        <v>12990.43</v>
      </c>
      <c r="W507" s="24">
        <v>16191.76</v>
      </c>
      <c r="X507" s="24">
        <v>17896.650000000001</v>
      </c>
      <c r="Y507" s="24">
        <v>15790.44</v>
      </c>
      <c r="Z507" s="24">
        <v>11191.94</v>
      </c>
      <c r="AA507" s="24">
        <v>18516.04</v>
      </c>
      <c r="AB507" s="24">
        <v>28308</v>
      </c>
      <c r="AC507" s="24">
        <v>31467.38</v>
      </c>
      <c r="AD507" s="24">
        <v>34247</v>
      </c>
      <c r="AE507" s="24">
        <v>30525.13</v>
      </c>
      <c r="AG507" s="35">
        <v>263190.77</v>
      </c>
      <c r="AH507" s="24">
        <f t="shared" si="105"/>
        <v>0</v>
      </c>
    </row>
    <row r="508" spans="1:34" s="24" customFormat="1" x14ac:dyDescent="0.2">
      <c r="A508" s="33">
        <f t="shared" si="95"/>
        <v>2000</v>
      </c>
      <c r="B508" s="33">
        <f t="shared" si="96"/>
        <v>2400</v>
      </c>
      <c r="C508" s="34" t="s">
        <v>17</v>
      </c>
      <c r="D508" s="34" t="str">
        <f t="shared" si="97"/>
        <v>2</v>
      </c>
      <c r="E508" s="34">
        <f t="shared" si="98"/>
        <v>5</v>
      </c>
      <c r="F508" s="34" t="str">
        <f t="shared" si="99"/>
        <v>04</v>
      </c>
      <c r="G508" s="34" t="str">
        <f t="shared" si="100"/>
        <v>005</v>
      </c>
      <c r="H508" s="33" t="str">
        <f t="shared" si="101"/>
        <v>E001</v>
      </c>
      <c r="I508" s="34">
        <f t="shared" si="102"/>
        <v>24601</v>
      </c>
      <c r="J508" s="34">
        <f t="shared" si="93"/>
        <v>1</v>
      </c>
      <c r="K508" s="34">
        <f t="shared" si="103"/>
        <v>1</v>
      </c>
      <c r="L508" s="34">
        <f t="shared" si="104"/>
        <v>15</v>
      </c>
      <c r="M508" s="34" t="s">
        <v>22</v>
      </c>
      <c r="N508" s="30">
        <v>40005</v>
      </c>
      <c r="O508" s="30" t="s">
        <v>55</v>
      </c>
      <c r="P508" s="30">
        <v>57</v>
      </c>
      <c r="Q508" s="30">
        <v>0</v>
      </c>
      <c r="R508" s="30">
        <v>24601</v>
      </c>
      <c r="S508" s="24">
        <f t="shared" si="94"/>
        <v>734546.35</v>
      </c>
      <c r="T508" s="24">
        <v>0</v>
      </c>
      <c r="U508" s="24">
        <v>5600</v>
      </c>
      <c r="V508" s="24">
        <v>9851</v>
      </c>
      <c r="W508" s="24">
        <v>12587</v>
      </c>
      <c r="X508" s="24">
        <v>15484</v>
      </c>
      <c r="Y508" s="24">
        <v>83581.350000000006</v>
      </c>
      <c r="Z508" s="24">
        <v>71823.08</v>
      </c>
      <c r="AA508" s="24">
        <v>70000</v>
      </c>
      <c r="AB508" s="24">
        <v>209611.85</v>
      </c>
      <c r="AC508" s="24">
        <v>133328.1</v>
      </c>
      <c r="AD508" s="24">
        <v>116089.97</v>
      </c>
      <c r="AE508" s="24">
        <v>6590</v>
      </c>
      <c r="AG508" s="35">
        <v>734546.35</v>
      </c>
      <c r="AH508" s="24">
        <f t="shared" si="105"/>
        <v>0</v>
      </c>
    </row>
    <row r="509" spans="1:34" s="24" customFormat="1" x14ac:dyDescent="0.2">
      <c r="A509" s="33">
        <f t="shared" si="95"/>
        <v>2000</v>
      </c>
      <c r="B509" s="33">
        <f t="shared" si="96"/>
        <v>2400</v>
      </c>
      <c r="C509" s="34" t="s">
        <v>17</v>
      </c>
      <c r="D509" s="34" t="str">
        <f t="shared" si="97"/>
        <v>2</v>
      </c>
      <c r="E509" s="34">
        <f t="shared" si="98"/>
        <v>5</v>
      </c>
      <c r="F509" s="34" t="str">
        <f t="shared" si="99"/>
        <v>04</v>
      </c>
      <c r="G509" s="34" t="str">
        <f t="shared" si="100"/>
        <v>005</v>
      </c>
      <c r="H509" s="33" t="str">
        <f t="shared" si="101"/>
        <v>E001</v>
      </c>
      <c r="I509" s="34">
        <f t="shared" si="102"/>
        <v>24701</v>
      </c>
      <c r="J509" s="34">
        <f t="shared" si="93"/>
        <v>1</v>
      </c>
      <c r="K509" s="34">
        <f t="shared" si="103"/>
        <v>1</v>
      </c>
      <c r="L509" s="34">
        <f t="shared" si="104"/>
        <v>15</v>
      </c>
      <c r="M509" s="34" t="s">
        <v>22</v>
      </c>
      <c r="N509" s="30">
        <v>40005</v>
      </c>
      <c r="O509" s="30" t="s">
        <v>55</v>
      </c>
      <c r="P509" s="30">
        <v>57</v>
      </c>
      <c r="Q509" s="30">
        <v>0</v>
      </c>
      <c r="R509" s="30">
        <v>24701</v>
      </c>
      <c r="S509" s="24">
        <f t="shared" si="94"/>
        <v>1024744</v>
      </c>
      <c r="T509" s="24">
        <v>0</v>
      </c>
      <c r="U509" s="24">
        <v>21372.5</v>
      </c>
      <c r="V509" s="24">
        <v>6580</v>
      </c>
      <c r="W509" s="24">
        <v>8900</v>
      </c>
      <c r="X509" s="24">
        <v>5000</v>
      </c>
      <c r="Y509" s="24">
        <v>150000</v>
      </c>
      <c r="Z509" s="24">
        <v>87380</v>
      </c>
      <c r="AA509" s="24">
        <v>70000</v>
      </c>
      <c r="AB509" s="24">
        <v>119936</v>
      </c>
      <c r="AC509" s="24">
        <v>300000</v>
      </c>
      <c r="AD509" s="24">
        <v>200000</v>
      </c>
      <c r="AE509" s="24">
        <v>55575.5</v>
      </c>
      <c r="AG509" s="35">
        <v>1024744</v>
      </c>
      <c r="AH509" s="24">
        <f t="shared" si="105"/>
        <v>0</v>
      </c>
    </row>
    <row r="510" spans="1:34" s="24" customFormat="1" x14ac:dyDescent="0.2">
      <c r="A510" s="33">
        <f t="shared" si="95"/>
        <v>2000</v>
      </c>
      <c r="B510" s="33">
        <f t="shared" si="96"/>
        <v>2400</v>
      </c>
      <c r="C510" s="34" t="s">
        <v>17</v>
      </c>
      <c r="D510" s="34" t="str">
        <f t="shared" si="97"/>
        <v>2</v>
      </c>
      <c r="E510" s="34">
        <f t="shared" si="98"/>
        <v>5</v>
      </c>
      <c r="F510" s="34" t="str">
        <f t="shared" si="99"/>
        <v>04</v>
      </c>
      <c r="G510" s="34" t="str">
        <f t="shared" si="100"/>
        <v>005</v>
      </c>
      <c r="H510" s="33" t="str">
        <f t="shared" si="101"/>
        <v>E001</v>
      </c>
      <c r="I510" s="34">
        <f t="shared" si="102"/>
        <v>24801</v>
      </c>
      <c r="J510" s="34">
        <f t="shared" si="93"/>
        <v>1</v>
      </c>
      <c r="K510" s="34">
        <f t="shared" si="103"/>
        <v>1</v>
      </c>
      <c r="L510" s="34">
        <f t="shared" si="104"/>
        <v>15</v>
      </c>
      <c r="M510" s="34" t="s">
        <v>22</v>
      </c>
      <c r="N510" s="30">
        <v>40005</v>
      </c>
      <c r="O510" s="30" t="s">
        <v>55</v>
      </c>
      <c r="P510" s="30">
        <v>57</v>
      </c>
      <c r="Q510" s="30">
        <v>0</v>
      </c>
      <c r="R510" s="30">
        <v>24801</v>
      </c>
      <c r="S510" s="24">
        <f t="shared" si="94"/>
        <v>158657.04999999999</v>
      </c>
      <c r="T510" s="24">
        <v>0</v>
      </c>
      <c r="U510" s="24">
        <v>10650</v>
      </c>
      <c r="V510" s="24">
        <v>21850</v>
      </c>
      <c r="W510" s="24">
        <v>0</v>
      </c>
      <c r="X510" s="24">
        <v>20000</v>
      </c>
      <c r="Y510" s="24">
        <v>14057.05</v>
      </c>
      <c r="Z510" s="24">
        <v>25000</v>
      </c>
      <c r="AA510" s="24">
        <v>15000</v>
      </c>
      <c r="AB510" s="24">
        <v>5000</v>
      </c>
      <c r="AC510" s="24">
        <v>8000</v>
      </c>
      <c r="AD510" s="24">
        <v>16296.51</v>
      </c>
      <c r="AE510" s="24">
        <v>22803.49</v>
      </c>
      <c r="AG510" s="35">
        <v>158657.04999999999</v>
      </c>
      <c r="AH510" s="24">
        <f t="shared" si="105"/>
        <v>0</v>
      </c>
    </row>
    <row r="511" spans="1:34" s="24" customFormat="1" x14ac:dyDescent="0.2">
      <c r="A511" s="33">
        <f t="shared" si="95"/>
        <v>2000</v>
      </c>
      <c r="B511" s="33">
        <f t="shared" si="96"/>
        <v>2400</v>
      </c>
      <c r="C511" s="34" t="s">
        <v>17</v>
      </c>
      <c r="D511" s="34" t="str">
        <f t="shared" si="97"/>
        <v>2</v>
      </c>
      <c r="E511" s="34">
        <f t="shared" si="98"/>
        <v>5</v>
      </c>
      <c r="F511" s="34" t="str">
        <f t="shared" si="99"/>
        <v>04</v>
      </c>
      <c r="G511" s="34" t="str">
        <f t="shared" si="100"/>
        <v>005</v>
      </c>
      <c r="H511" s="33" t="str">
        <f t="shared" si="101"/>
        <v>E001</v>
      </c>
      <c r="I511" s="34">
        <f t="shared" si="102"/>
        <v>24901</v>
      </c>
      <c r="J511" s="34">
        <f t="shared" si="93"/>
        <v>1</v>
      </c>
      <c r="K511" s="34">
        <f t="shared" si="103"/>
        <v>1</v>
      </c>
      <c r="L511" s="34">
        <f t="shared" si="104"/>
        <v>15</v>
      </c>
      <c r="M511" s="34" t="s">
        <v>22</v>
      </c>
      <c r="N511" s="30">
        <v>40005</v>
      </c>
      <c r="O511" s="30" t="s">
        <v>55</v>
      </c>
      <c r="P511" s="30">
        <v>57</v>
      </c>
      <c r="Q511" s="30">
        <v>0</v>
      </c>
      <c r="R511" s="30">
        <v>24901</v>
      </c>
      <c r="S511" s="24">
        <f t="shared" si="94"/>
        <v>369283.66000000003</v>
      </c>
      <c r="T511" s="24">
        <v>0</v>
      </c>
      <c r="U511" s="24">
        <v>34500.99</v>
      </c>
      <c r="V511" s="24">
        <v>48630.12</v>
      </c>
      <c r="W511" s="24">
        <v>31995.85</v>
      </c>
      <c r="X511" s="24">
        <v>39911</v>
      </c>
      <c r="Y511" s="24">
        <v>25000</v>
      </c>
      <c r="Z511" s="24">
        <v>26280.48</v>
      </c>
      <c r="AA511" s="24">
        <v>44809</v>
      </c>
      <c r="AB511" s="24">
        <v>25774.84</v>
      </c>
      <c r="AC511" s="24">
        <v>25000</v>
      </c>
      <c r="AD511" s="24">
        <v>26842.38</v>
      </c>
      <c r="AE511" s="24">
        <v>40539</v>
      </c>
      <c r="AG511" s="35">
        <v>369283.66</v>
      </c>
      <c r="AH511" s="24">
        <f t="shared" si="105"/>
        <v>0</v>
      </c>
    </row>
    <row r="512" spans="1:34" s="24" customFormat="1" x14ac:dyDescent="0.2">
      <c r="A512" s="33">
        <f t="shared" si="95"/>
        <v>2000</v>
      </c>
      <c r="B512" s="33">
        <f t="shared" si="96"/>
        <v>2500</v>
      </c>
      <c r="C512" s="34" t="s">
        <v>17</v>
      </c>
      <c r="D512" s="34" t="str">
        <f t="shared" si="97"/>
        <v>2</v>
      </c>
      <c r="E512" s="34">
        <f t="shared" si="98"/>
        <v>5</v>
      </c>
      <c r="F512" s="34" t="str">
        <f t="shared" si="99"/>
        <v>04</v>
      </c>
      <c r="G512" s="34" t="str">
        <f t="shared" si="100"/>
        <v>005</v>
      </c>
      <c r="H512" s="33" t="str">
        <f t="shared" si="101"/>
        <v>E001</v>
      </c>
      <c r="I512" s="34">
        <f t="shared" si="102"/>
        <v>25101</v>
      </c>
      <c r="J512" s="34">
        <f t="shared" si="93"/>
        <v>1</v>
      </c>
      <c r="K512" s="34">
        <f t="shared" si="103"/>
        <v>1</v>
      </c>
      <c r="L512" s="34">
        <f t="shared" si="104"/>
        <v>15</v>
      </c>
      <c r="M512" s="34" t="s">
        <v>22</v>
      </c>
      <c r="N512" s="30">
        <v>40005</v>
      </c>
      <c r="O512" s="30" t="s">
        <v>55</v>
      </c>
      <c r="P512" s="30">
        <v>57</v>
      </c>
      <c r="Q512" s="30">
        <v>0</v>
      </c>
      <c r="R512" s="30">
        <v>25101</v>
      </c>
      <c r="S512" s="24">
        <f t="shared" si="94"/>
        <v>2949043.58</v>
      </c>
      <c r="T512" s="24">
        <v>0</v>
      </c>
      <c r="U512" s="24">
        <v>0</v>
      </c>
      <c r="V512" s="24">
        <v>335635.89</v>
      </c>
      <c r="W512" s="24">
        <v>197256</v>
      </c>
      <c r="X512" s="24">
        <v>288776.84999999998</v>
      </c>
      <c r="Y512" s="24">
        <v>396649.17</v>
      </c>
      <c r="Z512" s="24">
        <v>322918.5</v>
      </c>
      <c r="AA512" s="24">
        <v>301211.78999999998</v>
      </c>
      <c r="AB512" s="24">
        <v>251258.61</v>
      </c>
      <c r="AC512" s="24">
        <v>355143.88</v>
      </c>
      <c r="AD512" s="24">
        <v>164841.91</v>
      </c>
      <c r="AE512" s="24">
        <v>335350.98</v>
      </c>
      <c r="AG512" s="35">
        <v>2949043.58</v>
      </c>
      <c r="AH512" s="24">
        <f t="shared" si="105"/>
        <v>0</v>
      </c>
    </row>
    <row r="513" spans="1:34" s="24" customFormat="1" x14ac:dyDescent="0.2">
      <c r="A513" s="33">
        <f t="shared" si="95"/>
        <v>2000</v>
      </c>
      <c r="B513" s="33">
        <f t="shared" si="96"/>
        <v>2500</v>
      </c>
      <c r="C513" s="34" t="s">
        <v>17</v>
      </c>
      <c r="D513" s="34" t="str">
        <f t="shared" si="97"/>
        <v>2</v>
      </c>
      <c r="E513" s="34">
        <f t="shared" si="98"/>
        <v>5</v>
      </c>
      <c r="F513" s="34" t="str">
        <f t="shared" si="99"/>
        <v>04</v>
      </c>
      <c r="G513" s="34" t="str">
        <f t="shared" si="100"/>
        <v>005</v>
      </c>
      <c r="H513" s="33" t="str">
        <f t="shared" si="101"/>
        <v>E001</v>
      </c>
      <c r="I513" s="34">
        <f t="shared" si="102"/>
        <v>25201</v>
      </c>
      <c r="J513" s="34">
        <f t="shared" si="93"/>
        <v>1</v>
      </c>
      <c r="K513" s="34">
        <f t="shared" si="103"/>
        <v>1</v>
      </c>
      <c r="L513" s="34">
        <f t="shared" si="104"/>
        <v>15</v>
      </c>
      <c r="M513" s="34" t="s">
        <v>22</v>
      </c>
      <c r="N513" s="30">
        <v>40005</v>
      </c>
      <c r="O513" s="30" t="s">
        <v>55</v>
      </c>
      <c r="P513" s="30">
        <v>57</v>
      </c>
      <c r="Q513" s="30">
        <v>0</v>
      </c>
      <c r="R513" s="30">
        <v>25201</v>
      </c>
      <c r="S513" s="24">
        <f t="shared" si="94"/>
        <v>1382920.95</v>
      </c>
      <c r="T513" s="24">
        <v>145908.49</v>
      </c>
      <c r="U513" s="24">
        <v>125545</v>
      </c>
      <c r="V513" s="24">
        <v>114469</v>
      </c>
      <c r="W513" s="24">
        <v>138495</v>
      </c>
      <c r="X513" s="24">
        <v>55762.92</v>
      </c>
      <c r="Y513" s="24">
        <v>82310.67</v>
      </c>
      <c r="Z513" s="24">
        <v>101479.13</v>
      </c>
      <c r="AA513" s="24">
        <v>35602.1</v>
      </c>
      <c r="AB513" s="24">
        <v>103456.93</v>
      </c>
      <c r="AC513" s="24">
        <v>105804.42</v>
      </c>
      <c r="AD513" s="24">
        <v>184135.29</v>
      </c>
      <c r="AE513" s="24">
        <v>189952</v>
      </c>
      <c r="AG513" s="35">
        <v>1382920.95</v>
      </c>
      <c r="AH513" s="24">
        <f t="shared" si="105"/>
        <v>0</v>
      </c>
    </row>
    <row r="514" spans="1:34" s="24" customFormat="1" x14ac:dyDescent="0.2">
      <c r="A514" s="33">
        <f t="shared" si="95"/>
        <v>2000</v>
      </c>
      <c r="B514" s="33">
        <f t="shared" si="96"/>
        <v>2500</v>
      </c>
      <c r="C514" s="34" t="s">
        <v>17</v>
      </c>
      <c r="D514" s="34" t="str">
        <f t="shared" si="97"/>
        <v>2</v>
      </c>
      <c r="E514" s="34">
        <f t="shared" si="98"/>
        <v>5</v>
      </c>
      <c r="F514" s="34" t="str">
        <f t="shared" si="99"/>
        <v>04</v>
      </c>
      <c r="G514" s="34" t="str">
        <f t="shared" si="100"/>
        <v>005</v>
      </c>
      <c r="H514" s="33" t="str">
        <f t="shared" si="101"/>
        <v>E001</v>
      </c>
      <c r="I514" s="34">
        <f t="shared" si="102"/>
        <v>25301</v>
      </c>
      <c r="J514" s="34">
        <f t="shared" si="93"/>
        <v>1</v>
      </c>
      <c r="K514" s="34">
        <f t="shared" si="103"/>
        <v>1</v>
      </c>
      <c r="L514" s="34">
        <f t="shared" si="104"/>
        <v>15</v>
      </c>
      <c r="M514" s="34" t="s">
        <v>22</v>
      </c>
      <c r="N514" s="30">
        <v>40005</v>
      </c>
      <c r="O514" s="30" t="s">
        <v>55</v>
      </c>
      <c r="P514" s="30">
        <v>57</v>
      </c>
      <c r="Q514" s="30">
        <v>0</v>
      </c>
      <c r="R514" s="30">
        <v>25301</v>
      </c>
      <c r="S514" s="24">
        <f t="shared" si="94"/>
        <v>201961.99999999997</v>
      </c>
      <c r="T514" s="24">
        <v>0</v>
      </c>
      <c r="U514" s="24">
        <v>2500</v>
      </c>
      <c r="V514" s="24">
        <v>27798.06</v>
      </c>
      <c r="W514" s="24">
        <v>27745.8</v>
      </c>
      <c r="X514" s="24">
        <v>35332.129999999997</v>
      </c>
      <c r="Y514" s="24">
        <v>10000</v>
      </c>
      <c r="Z514" s="24">
        <v>3495</v>
      </c>
      <c r="AA514" s="24">
        <v>8129.01</v>
      </c>
      <c r="AB514" s="24">
        <v>12493.87</v>
      </c>
      <c r="AC514" s="24">
        <v>58591.040000000001</v>
      </c>
      <c r="AD514" s="24">
        <v>12377.09</v>
      </c>
      <c r="AE514" s="24">
        <v>3500</v>
      </c>
      <c r="AG514" s="35">
        <v>201962</v>
      </c>
      <c r="AH514" s="24">
        <f t="shared" si="105"/>
        <v>0</v>
      </c>
    </row>
    <row r="515" spans="1:34" s="24" customFormat="1" x14ac:dyDescent="0.2">
      <c r="A515" s="33">
        <f t="shared" si="95"/>
        <v>2000</v>
      </c>
      <c r="B515" s="33">
        <f t="shared" si="96"/>
        <v>2500</v>
      </c>
      <c r="C515" s="34" t="s">
        <v>17</v>
      </c>
      <c r="D515" s="34" t="str">
        <f t="shared" si="97"/>
        <v>2</v>
      </c>
      <c r="E515" s="34">
        <f t="shared" si="98"/>
        <v>5</v>
      </c>
      <c r="F515" s="34" t="str">
        <f t="shared" si="99"/>
        <v>04</v>
      </c>
      <c r="G515" s="34" t="str">
        <f t="shared" si="100"/>
        <v>005</v>
      </c>
      <c r="H515" s="33" t="str">
        <f t="shared" si="101"/>
        <v>E001</v>
      </c>
      <c r="I515" s="34">
        <f t="shared" si="102"/>
        <v>25501</v>
      </c>
      <c r="J515" s="34">
        <f t="shared" ref="J515:J578" si="106">IF($A515&lt;=4000,1,IF($A515=5000,2,IF($A515=6000,3,"")))</f>
        <v>1</v>
      </c>
      <c r="K515" s="34">
        <f t="shared" si="103"/>
        <v>1</v>
      </c>
      <c r="L515" s="34">
        <f t="shared" si="104"/>
        <v>15</v>
      </c>
      <c r="M515" s="34" t="s">
        <v>22</v>
      </c>
      <c r="N515" s="30">
        <v>40005</v>
      </c>
      <c r="O515" s="30" t="s">
        <v>55</v>
      </c>
      <c r="P515" s="30">
        <v>57</v>
      </c>
      <c r="Q515" s="30">
        <v>0</v>
      </c>
      <c r="R515" s="30">
        <v>25501</v>
      </c>
      <c r="S515" s="24">
        <f t="shared" ref="S515:S578" si="107">SUM(T515:AE515)</f>
        <v>2499231.8200000003</v>
      </c>
      <c r="T515" s="24">
        <v>0</v>
      </c>
      <c r="U515" s="24">
        <v>0</v>
      </c>
      <c r="V515" s="24">
        <v>114834.47</v>
      </c>
      <c r="W515" s="24">
        <v>25000</v>
      </c>
      <c r="X515" s="24">
        <v>98000</v>
      </c>
      <c r="Y515" s="24">
        <v>480076.34</v>
      </c>
      <c r="Z515" s="24">
        <v>208211</v>
      </c>
      <c r="AA515" s="24">
        <v>187613</v>
      </c>
      <c r="AB515" s="24">
        <v>98315.55</v>
      </c>
      <c r="AC515" s="24">
        <v>369539.59</v>
      </c>
      <c r="AD515" s="24">
        <v>579429.49</v>
      </c>
      <c r="AE515" s="24">
        <v>338212.38</v>
      </c>
      <c r="AG515" s="35">
        <v>2499231.8199999998</v>
      </c>
      <c r="AH515" s="24">
        <f t="shared" si="105"/>
        <v>0</v>
      </c>
    </row>
    <row r="516" spans="1:34" s="24" customFormat="1" x14ac:dyDescent="0.2">
      <c r="A516" s="33">
        <f t="shared" ref="A516:A579" si="108">LEFT(B516,1)*1000</f>
        <v>2000</v>
      </c>
      <c r="B516" s="33">
        <f t="shared" ref="B516:B579" si="109">LEFT(R516,2)*100</f>
        <v>2600</v>
      </c>
      <c r="C516" s="34" t="s">
        <v>17</v>
      </c>
      <c r="D516" s="34" t="str">
        <f t="shared" ref="D516:D579" si="110">IF($H516="O001",1,"2")</f>
        <v>2</v>
      </c>
      <c r="E516" s="34">
        <f t="shared" ref="E516:E579" si="111">IF($H516="O001",3,5)</f>
        <v>5</v>
      </c>
      <c r="F516" s="34" t="str">
        <f t="shared" ref="F516:F579" si="112">IF($H516="E001","04",IF($H516="M001","04",IF($H516="O001","04","")))</f>
        <v>04</v>
      </c>
      <c r="G516" s="34" t="str">
        <f t="shared" ref="G516:G579" si="113">IF($H516="E001","005",IF($H516="M001","002",IF($H516="O001","001","")))</f>
        <v>005</v>
      </c>
      <c r="H516" s="33" t="str">
        <f t="shared" ref="H516:H579" si="114">LEFT($O516,2)&amp;"01"</f>
        <v>E001</v>
      </c>
      <c r="I516" s="34">
        <f t="shared" ref="I516:I579" si="115">R516</f>
        <v>26102</v>
      </c>
      <c r="J516" s="34">
        <f t="shared" si="106"/>
        <v>1</v>
      </c>
      <c r="K516" s="34">
        <f t="shared" ref="K516:K579" si="116">IF($Q516=1,4,IF($Q516=4,4,1))</f>
        <v>1</v>
      </c>
      <c r="L516" s="34">
        <f t="shared" ref="L516:L579" si="117">IF(N516=40010,27,IF(N516=40020,24,IF(N516=40030,30,IF(N516=40040,21,IF(N516=40050,30,IF(N516=40060,4,15))))))</f>
        <v>15</v>
      </c>
      <c r="M516" s="34" t="s">
        <v>22</v>
      </c>
      <c r="N516" s="30">
        <v>40005</v>
      </c>
      <c r="O516" s="30" t="s">
        <v>55</v>
      </c>
      <c r="P516" s="30">
        <v>57</v>
      </c>
      <c r="Q516" s="30">
        <v>0</v>
      </c>
      <c r="R516" s="30">
        <v>26102</v>
      </c>
      <c r="S516" s="24">
        <f t="shared" si="107"/>
        <v>11000</v>
      </c>
      <c r="T516" s="24">
        <v>0</v>
      </c>
      <c r="U516" s="24">
        <v>0</v>
      </c>
      <c r="V516" s="24">
        <v>0</v>
      </c>
      <c r="W516" s="24">
        <v>250</v>
      </c>
      <c r="X516" s="24">
        <v>250</v>
      </c>
      <c r="Y516" s="24">
        <v>5000</v>
      </c>
      <c r="Z516" s="24">
        <v>0</v>
      </c>
      <c r="AA516" s="24">
        <v>0</v>
      </c>
      <c r="AB516" s="24">
        <v>5000</v>
      </c>
      <c r="AC516" s="24">
        <v>0</v>
      </c>
      <c r="AD516" s="24">
        <v>500</v>
      </c>
      <c r="AE516" s="24">
        <v>0</v>
      </c>
      <c r="AG516" s="35">
        <v>11000</v>
      </c>
      <c r="AH516" s="24">
        <f t="shared" ref="AH516:AH579" si="118">S516-AG516</f>
        <v>0</v>
      </c>
    </row>
    <row r="517" spans="1:34" s="24" customFormat="1" x14ac:dyDescent="0.2">
      <c r="A517" s="33">
        <f t="shared" si="108"/>
        <v>2000</v>
      </c>
      <c r="B517" s="33">
        <f t="shared" si="109"/>
        <v>2700</v>
      </c>
      <c r="C517" s="34" t="s">
        <v>17</v>
      </c>
      <c r="D517" s="34" t="str">
        <f t="shared" si="110"/>
        <v>2</v>
      </c>
      <c r="E517" s="34">
        <f t="shared" si="111"/>
        <v>5</v>
      </c>
      <c r="F517" s="34" t="str">
        <f t="shared" si="112"/>
        <v>04</v>
      </c>
      <c r="G517" s="34" t="str">
        <f t="shared" si="113"/>
        <v>005</v>
      </c>
      <c r="H517" s="33" t="str">
        <f t="shared" si="114"/>
        <v>E001</v>
      </c>
      <c r="I517" s="34">
        <f t="shared" si="115"/>
        <v>27401</v>
      </c>
      <c r="J517" s="34">
        <f t="shared" si="106"/>
        <v>1</v>
      </c>
      <c r="K517" s="34">
        <f t="shared" si="116"/>
        <v>1</v>
      </c>
      <c r="L517" s="34">
        <f t="shared" si="117"/>
        <v>15</v>
      </c>
      <c r="M517" s="34" t="s">
        <v>22</v>
      </c>
      <c r="N517" s="30">
        <v>40005</v>
      </c>
      <c r="O517" s="30" t="s">
        <v>55</v>
      </c>
      <c r="P517" s="30">
        <v>57</v>
      </c>
      <c r="Q517" s="30">
        <v>0</v>
      </c>
      <c r="R517" s="30">
        <v>27401</v>
      </c>
      <c r="S517" s="24">
        <f t="shared" si="107"/>
        <v>1490</v>
      </c>
      <c r="T517" s="24">
        <v>359</v>
      </c>
      <c r="U517" s="24">
        <v>0</v>
      </c>
      <c r="V517" s="24">
        <v>0</v>
      </c>
      <c r="W517" s="24">
        <v>0</v>
      </c>
      <c r="X517" s="24">
        <v>0</v>
      </c>
      <c r="Y517" s="24">
        <v>0</v>
      </c>
      <c r="Z517" s="24">
        <v>234</v>
      </c>
      <c r="AA517" s="24">
        <v>480</v>
      </c>
      <c r="AB517" s="24">
        <v>376</v>
      </c>
      <c r="AC517" s="24">
        <v>0</v>
      </c>
      <c r="AD517" s="24">
        <v>41</v>
      </c>
      <c r="AE517" s="24">
        <v>0</v>
      </c>
      <c r="AG517" s="35">
        <v>1490</v>
      </c>
      <c r="AH517" s="24">
        <f t="shared" si="118"/>
        <v>0</v>
      </c>
    </row>
    <row r="518" spans="1:34" s="24" customFormat="1" x14ac:dyDescent="0.2">
      <c r="A518" s="33">
        <f t="shared" si="108"/>
        <v>2000</v>
      </c>
      <c r="B518" s="33">
        <f t="shared" si="109"/>
        <v>2900</v>
      </c>
      <c r="C518" s="34" t="s">
        <v>17</v>
      </c>
      <c r="D518" s="34" t="str">
        <f t="shared" si="110"/>
        <v>2</v>
      </c>
      <c r="E518" s="34">
        <f t="shared" si="111"/>
        <v>5</v>
      </c>
      <c r="F518" s="34" t="str">
        <f t="shared" si="112"/>
        <v>04</v>
      </c>
      <c r="G518" s="34" t="str">
        <f t="shared" si="113"/>
        <v>005</v>
      </c>
      <c r="H518" s="33" t="str">
        <f t="shared" si="114"/>
        <v>E001</v>
      </c>
      <c r="I518" s="34">
        <f t="shared" si="115"/>
        <v>29101</v>
      </c>
      <c r="J518" s="34">
        <f t="shared" si="106"/>
        <v>1</v>
      </c>
      <c r="K518" s="34">
        <f t="shared" si="116"/>
        <v>1</v>
      </c>
      <c r="L518" s="34">
        <f t="shared" si="117"/>
        <v>15</v>
      </c>
      <c r="M518" s="34" t="s">
        <v>22</v>
      </c>
      <c r="N518" s="30">
        <v>40005</v>
      </c>
      <c r="O518" s="30" t="s">
        <v>55</v>
      </c>
      <c r="P518" s="30">
        <v>57</v>
      </c>
      <c r="Q518" s="30">
        <v>0</v>
      </c>
      <c r="R518" s="30">
        <v>29101</v>
      </c>
      <c r="S518" s="24">
        <f t="shared" si="107"/>
        <v>562499</v>
      </c>
      <c r="T518" s="24">
        <v>0</v>
      </c>
      <c r="U518" s="24">
        <v>2500</v>
      </c>
      <c r="V518" s="24">
        <v>3600</v>
      </c>
      <c r="W518" s="24">
        <v>4890</v>
      </c>
      <c r="X518" s="24">
        <v>42471.29</v>
      </c>
      <c r="Y518" s="24">
        <v>59414</v>
      </c>
      <c r="Z518" s="24">
        <v>17057</v>
      </c>
      <c r="AA518" s="24">
        <v>30206.04</v>
      </c>
      <c r="AB518" s="24">
        <v>18622.009999999998</v>
      </c>
      <c r="AC518" s="24">
        <v>199000.46</v>
      </c>
      <c r="AD518" s="24">
        <v>37701.269999999997</v>
      </c>
      <c r="AE518" s="24">
        <v>147036.93</v>
      </c>
      <c r="AG518" s="35">
        <v>562499</v>
      </c>
      <c r="AH518" s="24">
        <f t="shared" si="118"/>
        <v>0</v>
      </c>
    </row>
    <row r="519" spans="1:34" s="24" customFormat="1" x14ac:dyDescent="0.2">
      <c r="A519" s="33">
        <f t="shared" si="108"/>
        <v>2000</v>
      </c>
      <c r="B519" s="33">
        <f t="shared" si="109"/>
        <v>2900</v>
      </c>
      <c r="C519" s="34" t="s">
        <v>17</v>
      </c>
      <c r="D519" s="34" t="str">
        <f t="shared" si="110"/>
        <v>2</v>
      </c>
      <c r="E519" s="34">
        <f t="shared" si="111"/>
        <v>5</v>
      </c>
      <c r="F519" s="34" t="str">
        <f t="shared" si="112"/>
        <v>04</v>
      </c>
      <c r="G519" s="34" t="str">
        <f t="shared" si="113"/>
        <v>005</v>
      </c>
      <c r="H519" s="33" t="str">
        <f t="shared" si="114"/>
        <v>E001</v>
      </c>
      <c r="I519" s="34">
        <f t="shared" si="115"/>
        <v>29201</v>
      </c>
      <c r="J519" s="34">
        <f t="shared" si="106"/>
        <v>1</v>
      </c>
      <c r="K519" s="34">
        <f t="shared" si="116"/>
        <v>1</v>
      </c>
      <c r="L519" s="34">
        <f t="shared" si="117"/>
        <v>15</v>
      </c>
      <c r="M519" s="34" t="s">
        <v>22</v>
      </c>
      <c r="N519" s="30">
        <v>40005</v>
      </c>
      <c r="O519" s="30" t="s">
        <v>55</v>
      </c>
      <c r="P519" s="30">
        <v>57</v>
      </c>
      <c r="Q519" s="30">
        <v>0</v>
      </c>
      <c r="R519" s="30">
        <v>29201</v>
      </c>
      <c r="S519" s="24">
        <f t="shared" si="107"/>
        <v>15263.08</v>
      </c>
      <c r="T519" s="24">
        <v>0</v>
      </c>
      <c r="U519" s="24">
        <v>0</v>
      </c>
      <c r="V519" s="24">
        <v>0</v>
      </c>
      <c r="W519" s="24">
        <v>1200</v>
      </c>
      <c r="X519" s="24">
        <v>1200</v>
      </c>
      <c r="Y519" s="24">
        <v>5000</v>
      </c>
      <c r="Z519" s="24">
        <v>2621</v>
      </c>
      <c r="AA519" s="24">
        <v>1626</v>
      </c>
      <c r="AB519" s="24">
        <v>1200</v>
      </c>
      <c r="AC519" s="24">
        <v>1200</v>
      </c>
      <c r="AD519" s="24">
        <v>637.08000000000004</v>
      </c>
      <c r="AE519" s="24">
        <v>579</v>
      </c>
      <c r="AG519" s="35">
        <v>15263.08</v>
      </c>
      <c r="AH519" s="24">
        <f t="shared" si="118"/>
        <v>0</v>
      </c>
    </row>
    <row r="520" spans="1:34" s="24" customFormat="1" x14ac:dyDescent="0.2">
      <c r="A520" s="33">
        <f t="shared" si="108"/>
        <v>2000</v>
      </c>
      <c r="B520" s="33">
        <f t="shared" si="109"/>
        <v>2900</v>
      </c>
      <c r="C520" s="34" t="s">
        <v>17</v>
      </c>
      <c r="D520" s="34" t="str">
        <f t="shared" si="110"/>
        <v>2</v>
      </c>
      <c r="E520" s="34">
        <f t="shared" si="111"/>
        <v>5</v>
      </c>
      <c r="F520" s="34" t="str">
        <f t="shared" si="112"/>
        <v>04</v>
      </c>
      <c r="G520" s="34" t="str">
        <f t="shared" si="113"/>
        <v>005</v>
      </c>
      <c r="H520" s="33" t="str">
        <f t="shared" si="114"/>
        <v>E001</v>
      </c>
      <c r="I520" s="34">
        <f t="shared" si="115"/>
        <v>29301</v>
      </c>
      <c r="J520" s="34">
        <f t="shared" si="106"/>
        <v>1</v>
      </c>
      <c r="K520" s="34">
        <f t="shared" si="116"/>
        <v>1</v>
      </c>
      <c r="L520" s="34">
        <f t="shared" si="117"/>
        <v>15</v>
      </c>
      <c r="M520" s="34" t="s">
        <v>22</v>
      </c>
      <c r="N520" s="30">
        <v>40005</v>
      </c>
      <c r="O520" s="30" t="s">
        <v>55</v>
      </c>
      <c r="P520" s="30">
        <v>57</v>
      </c>
      <c r="Q520" s="30">
        <v>0</v>
      </c>
      <c r="R520" s="30">
        <v>29301</v>
      </c>
      <c r="S520" s="24">
        <f t="shared" si="107"/>
        <v>557925</v>
      </c>
      <c r="T520" s="24">
        <v>0</v>
      </c>
      <c r="U520" s="24">
        <v>0</v>
      </c>
      <c r="V520" s="24">
        <v>11162.83</v>
      </c>
      <c r="W520" s="24">
        <v>36227</v>
      </c>
      <c r="X520" s="24">
        <v>39239</v>
      </c>
      <c r="Y520" s="24">
        <v>31855.16</v>
      </c>
      <c r="Z520" s="24">
        <v>93812</v>
      </c>
      <c r="AA520" s="24">
        <v>96496.59</v>
      </c>
      <c r="AB520" s="24">
        <v>43109.82</v>
      </c>
      <c r="AC520" s="24">
        <v>67166</v>
      </c>
      <c r="AD520" s="24">
        <v>68749</v>
      </c>
      <c r="AE520" s="24">
        <v>70107.600000000006</v>
      </c>
      <c r="AG520" s="35">
        <v>557925</v>
      </c>
      <c r="AH520" s="24">
        <f t="shared" si="118"/>
        <v>0</v>
      </c>
    </row>
    <row r="521" spans="1:34" s="24" customFormat="1" x14ac:dyDescent="0.2">
      <c r="A521" s="33">
        <f t="shared" si="108"/>
        <v>2000</v>
      </c>
      <c r="B521" s="33">
        <f t="shared" si="109"/>
        <v>2900</v>
      </c>
      <c r="C521" s="34" t="s">
        <v>17</v>
      </c>
      <c r="D521" s="34" t="str">
        <f t="shared" si="110"/>
        <v>2</v>
      </c>
      <c r="E521" s="34">
        <f t="shared" si="111"/>
        <v>5</v>
      </c>
      <c r="F521" s="34" t="str">
        <f t="shared" si="112"/>
        <v>04</v>
      </c>
      <c r="G521" s="34" t="str">
        <f t="shared" si="113"/>
        <v>005</v>
      </c>
      <c r="H521" s="33" t="str">
        <f t="shared" si="114"/>
        <v>E001</v>
      </c>
      <c r="I521" s="34">
        <f t="shared" si="115"/>
        <v>29601</v>
      </c>
      <c r="J521" s="34">
        <f t="shared" si="106"/>
        <v>1</v>
      </c>
      <c r="K521" s="34">
        <f t="shared" si="116"/>
        <v>1</v>
      </c>
      <c r="L521" s="34">
        <f t="shared" si="117"/>
        <v>15</v>
      </c>
      <c r="M521" s="34" t="s">
        <v>22</v>
      </c>
      <c r="N521" s="30">
        <v>40005</v>
      </c>
      <c r="O521" s="30" t="s">
        <v>55</v>
      </c>
      <c r="P521" s="30">
        <v>57</v>
      </c>
      <c r="Q521" s="30">
        <v>0</v>
      </c>
      <c r="R521" s="30">
        <v>29601</v>
      </c>
      <c r="S521" s="24">
        <f t="shared" si="107"/>
        <v>367108.77999999997</v>
      </c>
      <c r="T521" s="24">
        <v>0</v>
      </c>
      <c r="U521" s="24">
        <v>34267.99</v>
      </c>
      <c r="V521" s="24">
        <v>55556.01</v>
      </c>
      <c r="W521" s="24">
        <v>28085.72</v>
      </c>
      <c r="X521" s="24">
        <v>4314.63</v>
      </c>
      <c r="Y521" s="24">
        <v>19885</v>
      </c>
      <c r="Z521" s="24">
        <v>42000</v>
      </c>
      <c r="AA521" s="24">
        <v>22000</v>
      </c>
      <c r="AB521" s="24">
        <v>42631.39</v>
      </c>
      <c r="AC521" s="24">
        <v>19479</v>
      </c>
      <c r="AD521" s="24">
        <v>87889.04</v>
      </c>
      <c r="AE521" s="24">
        <v>11000</v>
      </c>
      <c r="AG521" s="35">
        <v>367108.78</v>
      </c>
      <c r="AH521" s="24">
        <f t="shared" si="118"/>
        <v>0</v>
      </c>
    </row>
    <row r="522" spans="1:34" s="24" customFormat="1" x14ac:dyDescent="0.2">
      <c r="A522" s="33">
        <f t="shared" si="108"/>
        <v>2000</v>
      </c>
      <c r="B522" s="33">
        <f t="shared" si="109"/>
        <v>2900</v>
      </c>
      <c r="C522" s="34" t="s">
        <v>17</v>
      </c>
      <c r="D522" s="34" t="str">
        <f t="shared" si="110"/>
        <v>2</v>
      </c>
      <c r="E522" s="34">
        <f t="shared" si="111"/>
        <v>5</v>
      </c>
      <c r="F522" s="34" t="str">
        <f t="shared" si="112"/>
        <v>04</v>
      </c>
      <c r="G522" s="34" t="str">
        <f t="shared" si="113"/>
        <v>005</v>
      </c>
      <c r="H522" s="33" t="str">
        <f t="shared" si="114"/>
        <v>E001</v>
      </c>
      <c r="I522" s="34">
        <f t="shared" si="115"/>
        <v>29801</v>
      </c>
      <c r="J522" s="34">
        <f t="shared" si="106"/>
        <v>1</v>
      </c>
      <c r="K522" s="34">
        <f t="shared" si="116"/>
        <v>1</v>
      </c>
      <c r="L522" s="34">
        <f t="shared" si="117"/>
        <v>15</v>
      </c>
      <c r="M522" s="34" t="s">
        <v>22</v>
      </c>
      <c r="N522" s="30">
        <v>40005</v>
      </c>
      <c r="O522" s="30" t="s">
        <v>55</v>
      </c>
      <c r="P522" s="30">
        <v>57</v>
      </c>
      <c r="Q522" s="30">
        <v>0</v>
      </c>
      <c r="R522" s="30">
        <v>29801</v>
      </c>
      <c r="S522" s="24">
        <f t="shared" si="107"/>
        <v>64885.78</v>
      </c>
      <c r="T522" s="24">
        <v>0</v>
      </c>
      <c r="U522" s="24">
        <v>1628.89</v>
      </c>
      <c r="V522" s="24">
        <v>3250</v>
      </c>
      <c r="W522" s="24">
        <v>1628.89</v>
      </c>
      <c r="X522" s="24">
        <v>5000</v>
      </c>
      <c r="Y522" s="24">
        <v>35878</v>
      </c>
      <c r="Z522" s="24">
        <v>10000</v>
      </c>
      <c r="AA522" s="24">
        <v>1500</v>
      </c>
      <c r="AB522" s="24">
        <v>500</v>
      </c>
      <c r="AC522" s="24">
        <v>0</v>
      </c>
      <c r="AD522" s="24">
        <v>500</v>
      </c>
      <c r="AE522" s="24">
        <v>5000</v>
      </c>
      <c r="AG522" s="35">
        <v>64885.78</v>
      </c>
      <c r="AH522" s="24">
        <f t="shared" si="118"/>
        <v>0</v>
      </c>
    </row>
    <row r="523" spans="1:34" s="24" customFormat="1" x14ac:dyDescent="0.2">
      <c r="A523" s="33">
        <f t="shared" si="108"/>
        <v>3000</v>
      </c>
      <c r="B523" s="33">
        <f t="shared" si="109"/>
        <v>3100</v>
      </c>
      <c r="C523" s="34" t="s">
        <v>17</v>
      </c>
      <c r="D523" s="34" t="str">
        <f t="shared" si="110"/>
        <v>2</v>
      </c>
      <c r="E523" s="34">
        <f t="shared" si="111"/>
        <v>5</v>
      </c>
      <c r="F523" s="34" t="str">
        <f t="shared" si="112"/>
        <v>04</v>
      </c>
      <c r="G523" s="34" t="str">
        <f t="shared" si="113"/>
        <v>005</v>
      </c>
      <c r="H523" s="33" t="str">
        <f t="shared" si="114"/>
        <v>E001</v>
      </c>
      <c r="I523" s="34">
        <f t="shared" si="115"/>
        <v>31101</v>
      </c>
      <c r="J523" s="34">
        <f t="shared" si="106"/>
        <v>1</v>
      </c>
      <c r="K523" s="34">
        <f t="shared" si="116"/>
        <v>1</v>
      </c>
      <c r="L523" s="34">
        <f t="shared" si="117"/>
        <v>15</v>
      </c>
      <c r="M523" s="34" t="s">
        <v>22</v>
      </c>
      <c r="N523" s="30">
        <v>40005</v>
      </c>
      <c r="O523" s="30" t="s">
        <v>55</v>
      </c>
      <c r="P523" s="30">
        <v>57</v>
      </c>
      <c r="Q523" s="30">
        <v>0</v>
      </c>
      <c r="R523" s="30">
        <v>31101</v>
      </c>
      <c r="S523" s="24">
        <f t="shared" si="107"/>
        <v>6746464.6699999999</v>
      </c>
      <c r="T523" s="24">
        <v>121314</v>
      </c>
      <c r="U523" s="24">
        <v>1011121</v>
      </c>
      <c r="V523" s="24">
        <v>488781</v>
      </c>
      <c r="W523" s="24">
        <v>506209</v>
      </c>
      <c r="X523" s="24">
        <v>518340</v>
      </c>
      <c r="Y523" s="24">
        <v>552854</v>
      </c>
      <c r="Z523" s="24">
        <v>484895.84</v>
      </c>
      <c r="AA523" s="24">
        <v>536991</v>
      </c>
      <c r="AB523" s="24">
        <v>525386.1</v>
      </c>
      <c r="AC523" s="24">
        <v>642532</v>
      </c>
      <c r="AD523" s="24">
        <v>645860</v>
      </c>
      <c r="AE523" s="24">
        <v>712180.73</v>
      </c>
      <c r="AG523" s="35">
        <v>6746464.6699999999</v>
      </c>
      <c r="AH523" s="24">
        <f t="shared" si="118"/>
        <v>0</v>
      </c>
    </row>
    <row r="524" spans="1:34" s="24" customFormat="1" x14ac:dyDescent="0.2">
      <c r="A524" s="33">
        <f t="shared" si="108"/>
        <v>3000</v>
      </c>
      <c r="B524" s="33">
        <f t="shared" si="109"/>
        <v>3100</v>
      </c>
      <c r="C524" s="34" t="s">
        <v>17</v>
      </c>
      <c r="D524" s="34" t="str">
        <f t="shared" si="110"/>
        <v>2</v>
      </c>
      <c r="E524" s="34">
        <f t="shared" si="111"/>
        <v>5</v>
      </c>
      <c r="F524" s="34" t="str">
        <f t="shared" si="112"/>
        <v>04</v>
      </c>
      <c r="G524" s="34" t="str">
        <f t="shared" si="113"/>
        <v>005</v>
      </c>
      <c r="H524" s="33" t="str">
        <f t="shared" si="114"/>
        <v>E001</v>
      </c>
      <c r="I524" s="34">
        <f t="shared" si="115"/>
        <v>31201</v>
      </c>
      <c r="J524" s="34">
        <f t="shared" si="106"/>
        <v>1</v>
      </c>
      <c r="K524" s="34">
        <f t="shared" si="116"/>
        <v>1</v>
      </c>
      <c r="L524" s="34">
        <f t="shared" si="117"/>
        <v>15</v>
      </c>
      <c r="M524" s="34" t="s">
        <v>22</v>
      </c>
      <c r="N524" s="30">
        <v>40005</v>
      </c>
      <c r="O524" s="30" t="s">
        <v>55</v>
      </c>
      <c r="P524" s="30">
        <v>57</v>
      </c>
      <c r="Q524" s="30">
        <v>0</v>
      </c>
      <c r="R524" s="30">
        <v>31201</v>
      </c>
      <c r="S524" s="24">
        <f t="shared" si="107"/>
        <v>414000</v>
      </c>
      <c r="T524" s="24">
        <v>17249</v>
      </c>
      <c r="U524" s="24">
        <v>33801</v>
      </c>
      <c r="V524" s="24">
        <v>32551</v>
      </c>
      <c r="W524" s="24">
        <v>28459.279999999999</v>
      </c>
      <c r="X524" s="24">
        <v>28533</v>
      </c>
      <c r="Y524" s="24">
        <v>28533</v>
      </c>
      <c r="Z524" s="24">
        <v>72048.55</v>
      </c>
      <c r="AA524" s="24">
        <v>35638</v>
      </c>
      <c r="AB524" s="24">
        <v>7510.76</v>
      </c>
      <c r="AC524" s="24">
        <v>29454.13</v>
      </c>
      <c r="AD524" s="24">
        <v>43701.279999999999</v>
      </c>
      <c r="AE524" s="24">
        <v>56521</v>
      </c>
      <c r="AG524" s="35">
        <v>414000</v>
      </c>
      <c r="AH524" s="24">
        <f t="shared" si="118"/>
        <v>0</v>
      </c>
    </row>
    <row r="525" spans="1:34" s="24" customFormat="1" x14ac:dyDescent="0.2">
      <c r="A525" s="33">
        <f t="shared" si="108"/>
        <v>3000</v>
      </c>
      <c r="B525" s="33">
        <f t="shared" si="109"/>
        <v>3100</v>
      </c>
      <c r="C525" s="34" t="s">
        <v>17</v>
      </c>
      <c r="D525" s="34" t="str">
        <f t="shared" si="110"/>
        <v>2</v>
      </c>
      <c r="E525" s="34">
        <f t="shared" si="111"/>
        <v>5</v>
      </c>
      <c r="F525" s="34" t="str">
        <f t="shared" si="112"/>
        <v>04</v>
      </c>
      <c r="G525" s="34" t="str">
        <f t="shared" si="113"/>
        <v>005</v>
      </c>
      <c r="H525" s="33" t="str">
        <f t="shared" si="114"/>
        <v>E001</v>
      </c>
      <c r="I525" s="34">
        <f t="shared" si="115"/>
        <v>31801</v>
      </c>
      <c r="J525" s="34">
        <f t="shared" si="106"/>
        <v>1</v>
      </c>
      <c r="K525" s="34">
        <f t="shared" si="116"/>
        <v>1</v>
      </c>
      <c r="L525" s="34">
        <f t="shared" si="117"/>
        <v>15</v>
      </c>
      <c r="M525" s="34" t="s">
        <v>22</v>
      </c>
      <c r="N525" s="30">
        <v>40005</v>
      </c>
      <c r="O525" s="30" t="s">
        <v>55</v>
      </c>
      <c r="P525" s="30">
        <v>57</v>
      </c>
      <c r="Q525" s="30">
        <v>0</v>
      </c>
      <c r="R525" s="30">
        <v>31801</v>
      </c>
      <c r="S525" s="24">
        <f t="shared" si="107"/>
        <v>19063</v>
      </c>
      <c r="T525" s="24">
        <v>0</v>
      </c>
      <c r="U525" s="24">
        <v>2500</v>
      </c>
      <c r="V525" s="24">
        <v>900</v>
      </c>
      <c r="W525" s="24">
        <v>2500</v>
      </c>
      <c r="X525" s="24">
        <v>2000</v>
      </c>
      <c r="Y525" s="24">
        <v>2567</v>
      </c>
      <c r="Z525" s="24">
        <v>2500</v>
      </c>
      <c r="AA525" s="24">
        <v>2000</v>
      </c>
      <c r="AB525" s="24">
        <v>780</v>
      </c>
      <c r="AC525" s="24">
        <v>1550</v>
      </c>
      <c r="AD525" s="24">
        <v>800</v>
      </c>
      <c r="AE525" s="24">
        <v>966</v>
      </c>
      <c r="AG525" s="35">
        <v>19063</v>
      </c>
      <c r="AH525" s="24">
        <f t="shared" si="118"/>
        <v>0</v>
      </c>
    </row>
    <row r="526" spans="1:34" s="24" customFormat="1" x14ac:dyDescent="0.2">
      <c r="A526" s="33">
        <f t="shared" si="108"/>
        <v>3000</v>
      </c>
      <c r="B526" s="33">
        <f t="shared" si="109"/>
        <v>3200</v>
      </c>
      <c r="C526" s="34" t="s">
        <v>17</v>
      </c>
      <c r="D526" s="34" t="str">
        <f t="shared" si="110"/>
        <v>2</v>
      </c>
      <c r="E526" s="34">
        <f t="shared" si="111"/>
        <v>5</v>
      </c>
      <c r="F526" s="34" t="str">
        <f t="shared" si="112"/>
        <v>04</v>
      </c>
      <c r="G526" s="34" t="str">
        <f t="shared" si="113"/>
        <v>005</v>
      </c>
      <c r="H526" s="33" t="str">
        <f t="shared" si="114"/>
        <v>E001</v>
      </c>
      <c r="I526" s="34">
        <f t="shared" si="115"/>
        <v>32301</v>
      </c>
      <c r="J526" s="34">
        <f t="shared" si="106"/>
        <v>1</v>
      </c>
      <c r="K526" s="34">
        <f t="shared" si="116"/>
        <v>1</v>
      </c>
      <c r="L526" s="34">
        <f t="shared" si="117"/>
        <v>15</v>
      </c>
      <c r="M526" s="34" t="s">
        <v>22</v>
      </c>
      <c r="N526" s="30">
        <v>40005</v>
      </c>
      <c r="O526" s="30" t="s">
        <v>55</v>
      </c>
      <c r="P526" s="30">
        <v>57</v>
      </c>
      <c r="Q526" s="30">
        <v>0</v>
      </c>
      <c r="R526" s="30">
        <v>32301</v>
      </c>
      <c r="S526" s="24">
        <f t="shared" si="107"/>
        <v>50000</v>
      </c>
      <c r="T526" s="24">
        <v>0</v>
      </c>
      <c r="U526" s="24">
        <v>0</v>
      </c>
      <c r="V526" s="24">
        <v>0</v>
      </c>
      <c r="W526" s="24">
        <v>0</v>
      </c>
      <c r="X526" s="24">
        <v>50000</v>
      </c>
      <c r="Y526" s="24">
        <v>0</v>
      </c>
      <c r="Z526" s="24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G526" s="35">
        <v>50000</v>
      </c>
      <c r="AH526" s="24">
        <f t="shared" si="118"/>
        <v>0</v>
      </c>
    </row>
    <row r="527" spans="1:34" s="24" customFormat="1" x14ac:dyDescent="0.2">
      <c r="A527" s="33">
        <f t="shared" si="108"/>
        <v>3000</v>
      </c>
      <c r="B527" s="33">
        <f t="shared" si="109"/>
        <v>3200</v>
      </c>
      <c r="C527" s="34" t="s">
        <v>17</v>
      </c>
      <c r="D527" s="34" t="str">
        <f t="shared" si="110"/>
        <v>2</v>
      </c>
      <c r="E527" s="34">
        <f t="shared" si="111"/>
        <v>5</v>
      </c>
      <c r="F527" s="34" t="str">
        <f t="shared" si="112"/>
        <v>04</v>
      </c>
      <c r="G527" s="34" t="str">
        <f t="shared" si="113"/>
        <v>005</v>
      </c>
      <c r="H527" s="33" t="str">
        <f t="shared" si="114"/>
        <v>E001</v>
      </c>
      <c r="I527" s="34">
        <f t="shared" si="115"/>
        <v>32505</v>
      </c>
      <c r="J527" s="34">
        <f t="shared" si="106"/>
        <v>1</v>
      </c>
      <c r="K527" s="34">
        <f t="shared" si="116"/>
        <v>1</v>
      </c>
      <c r="L527" s="34">
        <f t="shared" si="117"/>
        <v>15</v>
      </c>
      <c r="M527" s="34" t="s">
        <v>22</v>
      </c>
      <c r="N527" s="30">
        <v>40005</v>
      </c>
      <c r="O527" s="30" t="s">
        <v>55</v>
      </c>
      <c r="P527" s="30">
        <v>57</v>
      </c>
      <c r="Q527" s="30">
        <v>0</v>
      </c>
      <c r="R527" s="30">
        <v>32505</v>
      </c>
      <c r="S527" s="24">
        <f t="shared" si="107"/>
        <v>50000</v>
      </c>
      <c r="T527" s="24">
        <v>0</v>
      </c>
      <c r="U527" s="24">
        <v>0</v>
      </c>
      <c r="V527" s="24">
        <v>0</v>
      </c>
      <c r="W527" s="24">
        <v>50000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G527" s="35">
        <v>50000</v>
      </c>
      <c r="AH527" s="24">
        <f t="shared" si="118"/>
        <v>0</v>
      </c>
    </row>
    <row r="528" spans="1:34" s="24" customFormat="1" x14ac:dyDescent="0.2">
      <c r="A528" s="33">
        <f t="shared" si="108"/>
        <v>3000</v>
      </c>
      <c r="B528" s="33">
        <f t="shared" si="109"/>
        <v>3200</v>
      </c>
      <c r="C528" s="34" t="s">
        <v>17</v>
      </c>
      <c r="D528" s="34" t="str">
        <f t="shared" si="110"/>
        <v>2</v>
      </c>
      <c r="E528" s="34">
        <f t="shared" si="111"/>
        <v>5</v>
      </c>
      <c r="F528" s="34" t="str">
        <f t="shared" si="112"/>
        <v>04</v>
      </c>
      <c r="G528" s="34" t="str">
        <f t="shared" si="113"/>
        <v>005</v>
      </c>
      <c r="H528" s="33" t="str">
        <f t="shared" si="114"/>
        <v>E001</v>
      </c>
      <c r="I528" s="34">
        <f t="shared" si="115"/>
        <v>32601</v>
      </c>
      <c r="J528" s="34">
        <f t="shared" si="106"/>
        <v>1</v>
      </c>
      <c r="K528" s="34">
        <f t="shared" si="116"/>
        <v>1</v>
      </c>
      <c r="L528" s="34">
        <f t="shared" si="117"/>
        <v>15</v>
      </c>
      <c r="M528" s="34" t="s">
        <v>22</v>
      </c>
      <c r="N528" s="30">
        <v>40005</v>
      </c>
      <c r="O528" s="30" t="s">
        <v>55</v>
      </c>
      <c r="P528" s="30">
        <v>57</v>
      </c>
      <c r="Q528" s="30">
        <v>0</v>
      </c>
      <c r="R528" s="30">
        <v>32601</v>
      </c>
      <c r="S528" s="24">
        <f t="shared" si="107"/>
        <v>1045000</v>
      </c>
      <c r="T528" s="24">
        <v>0</v>
      </c>
      <c r="U528" s="24">
        <v>42304.91</v>
      </c>
      <c r="V528" s="24">
        <v>71680</v>
      </c>
      <c r="W528" s="24">
        <v>89617</v>
      </c>
      <c r="X528" s="24">
        <v>112638</v>
      </c>
      <c r="Y528" s="24">
        <v>118992</v>
      </c>
      <c r="Z528" s="24">
        <v>26431</v>
      </c>
      <c r="AA528" s="24">
        <v>98431</v>
      </c>
      <c r="AB528" s="24">
        <v>98431</v>
      </c>
      <c r="AC528" s="24">
        <v>153564.76999999999</v>
      </c>
      <c r="AD528" s="24">
        <v>132910.32</v>
      </c>
      <c r="AE528" s="24">
        <v>100000</v>
      </c>
      <c r="AG528" s="35">
        <v>1045000</v>
      </c>
      <c r="AH528" s="24">
        <f t="shared" si="118"/>
        <v>0</v>
      </c>
    </row>
    <row r="529" spans="1:34" s="24" customFormat="1" x14ac:dyDescent="0.2">
      <c r="A529" s="33">
        <f t="shared" si="108"/>
        <v>3000</v>
      </c>
      <c r="B529" s="33">
        <f t="shared" si="109"/>
        <v>3200</v>
      </c>
      <c r="C529" s="34" t="s">
        <v>17</v>
      </c>
      <c r="D529" s="34" t="str">
        <f t="shared" si="110"/>
        <v>2</v>
      </c>
      <c r="E529" s="34">
        <f t="shared" si="111"/>
        <v>5</v>
      </c>
      <c r="F529" s="34" t="str">
        <f t="shared" si="112"/>
        <v>04</v>
      </c>
      <c r="G529" s="34" t="str">
        <f t="shared" si="113"/>
        <v>005</v>
      </c>
      <c r="H529" s="33" t="str">
        <f t="shared" si="114"/>
        <v>E001</v>
      </c>
      <c r="I529" s="34">
        <f t="shared" si="115"/>
        <v>32701</v>
      </c>
      <c r="J529" s="34">
        <f t="shared" si="106"/>
        <v>1</v>
      </c>
      <c r="K529" s="34">
        <f t="shared" si="116"/>
        <v>1</v>
      </c>
      <c r="L529" s="34">
        <f t="shared" si="117"/>
        <v>15</v>
      </c>
      <c r="M529" s="34" t="s">
        <v>22</v>
      </c>
      <c r="N529" s="30">
        <v>40005</v>
      </c>
      <c r="O529" s="30" t="s">
        <v>55</v>
      </c>
      <c r="P529" s="30">
        <v>57</v>
      </c>
      <c r="Q529" s="30">
        <v>0</v>
      </c>
      <c r="R529" s="30">
        <v>32701</v>
      </c>
      <c r="S529" s="24">
        <f t="shared" si="107"/>
        <v>1402524.45</v>
      </c>
      <c r="T529" s="24">
        <v>0</v>
      </c>
      <c r="U529" s="24">
        <v>0</v>
      </c>
      <c r="V529" s="24">
        <v>40969</v>
      </c>
      <c r="W529" s="24">
        <v>50000</v>
      </c>
      <c r="X529" s="24">
        <v>0</v>
      </c>
      <c r="Y529" s="24">
        <v>50000</v>
      </c>
      <c r="Z529" s="24">
        <v>50000</v>
      </c>
      <c r="AA529" s="24">
        <v>50000</v>
      </c>
      <c r="AB529" s="24">
        <v>50000</v>
      </c>
      <c r="AC529" s="24">
        <v>50000</v>
      </c>
      <c r="AD529" s="24">
        <v>174028</v>
      </c>
      <c r="AE529" s="24">
        <v>887527.45</v>
      </c>
      <c r="AG529" s="35">
        <v>1402524.45</v>
      </c>
      <c r="AH529" s="24">
        <f t="shared" si="118"/>
        <v>0</v>
      </c>
    </row>
    <row r="530" spans="1:34" s="24" customFormat="1" x14ac:dyDescent="0.2">
      <c r="A530" s="33">
        <f t="shared" si="108"/>
        <v>3000</v>
      </c>
      <c r="B530" s="33">
        <f t="shared" si="109"/>
        <v>3300</v>
      </c>
      <c r="C530" s="34" t="s">
        <v>17</v>
      </c>
      <c r="D530" s="34" t="str">
        <f t="shared" si="110"/>
        <v>2</v>
      </c>
      <c r="E530" s="34">
        <f t="shared" si="111"/>
        <v>5</v>
      </c>
      <c r="F530" s="34" t="str">
        <f t="shared" si="112"/>
        <v>04</v>
      </c>
      <c r="G530" s="34" t="str">
        <f t="shared" si="113"/>
        <v>005</v>
      </c>
      <c r="H530" s="33" t="str">
        <f t="shared" si="114"/>
        <v>E001</v>
      </c>
      <c r="I530" s="34">
        <f t="shared" si="115"/>
        <v>33401</v>
      </c>
      <c r="J530" s="34">
        <f t="shared" si="106"/>
        <v>1</v>
      </c>
      <c r="K530" s="34">
        <f t="shared" si="116"/>
        <v>1</v>
      </c>
      <c r="L530" s="34">
        <f t="shared" si="117"/>
        <v>15</v>
      </c>
      <c r="M530" s="34" t="s">
        <v>22</v>
      </c>
      <c r="N530" s="30">
        <v>40005</v>
      </c>
      <c r="O530" s="30" t="s">
        <v>55</v>
      </c>
      <c r="P530" s="30">
        <v>57</v>
      </c>
      <c r="Q530" s="30">
        <v>0</v>
      </c>
      <c r="R530" s="30">
        <v>33401</v>
      </c>
      <c r="S530" s="24">
        <f t="shared" si="107"/>
        <v>60260</v>
      </c>
      <c r="T530" s="24">
        <v>0</v>
      </c>
      <c r="U530" s="24">
        <v>0</v>
      </c>
      <c r="V530" s="24">
        <v>14000</v>
      </c>
      <c r="W530" s="24">
        <v>3200</v>
      </c>
      <c r="X530" s="24">
        <v>6500</v>
      </c>
      <c r="Y530" s="24">
        <v>12000</v>
      </c>
      <c r="Z530" s="24">
        <v>5000</v>
      </c>
      <c r="AA530" s="24">
        <v>5060</v>
      </c>
      <c r="AB530" s="24">
        <v>5000</v>
      </c>
      <c r="AC530" s="24">
        <v>4500</v>
      </c>
      <c r="AD530" s="24">
        <v>0</v>
      </c>
      <c r="AE530" s="24">
        <v>5000</v>
      </c>
      <c r="AG530" s="35">
        <v>60260</v>
      </c>
      <c r="AH530" s="24">
        <f t="shared" si="118"/>
        <v>0</v>
      </c>
    </row>
    <row r="531" spans="1:34" s="24" customFormat="1" x14ac:dyDescent="0.2">
      <c r="A531" s="33">
        <f t="shared" si="108"/>
        <v>3000</v>
      </c>
      <c r="B531" s="33">
        <f t="shared" si="109"/>
        <v>3300</v>
      </c>
      <c r="C531" s="34" t="s">
        <v>17</v>
      </c>
      <c r="D531" s="34" t="str">
        <f t="shared" si="110"/>
        <v>2</v>
      </c>
      <c r="E531" s="34">
        <f t="shared" si="111"/>
        <v>5</v>
      </c>
      <c r="F531" s="34" t="str">
        <f t="shared" si="112"/>
        <v>04</v>
      </c>
      <c r="G531" s="34" t="str">
        <f t="shared" si="113"/>
        <v>005</v>
      </c>
      <c r="H531" s="33" t="str">
        <f t="shared" si="114"/>
        <v>E001</v>
      </c>
      <c r="I531" s="34">
        <f t="shared" si="115"/>
        <v>33601</v>
      </c>
      <c r="J531" s="34">
        <f t="shared" si="106"/>
        <v>1</v>
      </c>
      <c r="K531" s="34">
        <f t="shared" si="116"/>
        <v>1</v>
      </c>
      <c r="L531" s="34">
        <f t="shared" si="117"/>
        <v>15</v>
      </c>
      <c r="M531" s="34" t="s">
        <v>22</v>
      </c>
      <c r="N531" s="30">
        <v>40005</v>
      </c>
      <c r="O531" s="30" t="s">
        <v>55</v>
      </c>
      <c r="P531" s="30">
        <v>57</v>
      </c>
      <c r="Q531" s="30">
        <v>0</v>
      </c>
      <c r="R531" s="30">
        <v>33601</v>
      </c>
      <c r="S531" s="24">
        <f t="shared" si="107"/>
        <v>73382</v>
      </c>
      <c r="T531" s="24">
        <v>0</v>
      </c>
      <c r="U531" s="24">
        <v>0</v>
      </c>
      <c r="V531" s="24">
        <v>5000</v>
      </c>
      <c r="W531" s="24">
        <v>5000</v>
      </c>
      <c r="X531" s="24">
        <v>5000</v>
      </c>
      <c r="Y531" s="24">
        <v>15000</v>
      </c>
      <c r="Z531" s="24">
        <v>15000</v>
      </c>
      <c r="AA531" s="24">
        <v>12874</v>
      </c>
      <c r="AB531" s="24">
        <v>5000</v>
      </c>
      <c r="AC531" s="24">
        <v>5000</v>
      </c>
      <c r="AD531" s="24">
        <v>5508</v>
      </c>
      <c r="AE531" s="24">
        <v>0</v>
      </c>
      <c r="AG531" s="35">
        <v>73382</v>
      </c>
      <c r="AH531" s="24">
        <f t="shared" si="118"/>
        <v>0</v>
      </c>
    </row>
    <row r="532" spans="1:34" s="24" customFormat="1" x14ac:dyDescent="0.2">
      <c r="A532" s="33">
        <f t="shared" si="108"/>
        <v>3000</v>
      </c>
      <c r="B532" s="33">
        <f t="shared" si="109"/>
        <v>3300</v>
      </c>
      <c r="C532" s="34" t="s">
        <v>17</v>
      </c>
      <c r="D532" s="34" t="str">
        <f t="shared" si="110"/>
        <v>2</v>
      </c>
      <c r="E532" s="34">
        <f t="shared" si="111"/>
        <v>5</v>
      </c>
      <c r="F532" s="34" t="str">
        <f t="shared" si="112"/>
        <v>04</v>
      </c>
      <c r="G532" s="34" t="str">
        <f t="shared" si="113"/>
        <v>005</v>
      </c>
      <c r="H532" s="33" t="str">
        <f t="shared" si="114"/>
        <v>E001</v>
      </c>
      <c r="I532" s="34">
        <f t="shared" si="115"/>
        <v>33602</v>
      </c>
      <c r="J532" s="34">
        <f t="shared" si="106"/>
        <v>1</v>
      </c>
      <c r="K532" s="34">
        <f t="shared" si="116"/>
        <v>1</v>
      </c>
      <c r="L532" s="34">
        <f t="shared" si="117"/>
        <v>15</v>
      </c>
      <c r="M532" s="34" t="s">
        <v>22</v>
      </c>
      <c r="N532" s="30">
        <v>40005</v>
      </c>
      <c r="O532" s="30" t="s">
        <v>55</v>
      </c>
      <c r="P532" s="30">
        <v>57</v>
      </c>
      <c r="Q532" s="30">
        <v>0</v>
      </c>
      <c r="R532" s="30">
        <v>33602</v>
      </c>
      <c r="S532" s="24">
        <f t="shared" si="107"/>
        <v>949408</v>
      </c>
      <c r="T532" s="24">
        <v>0</v>
      </c>
      <c r="U532" s="24">
        <v>0</v>
      </c>
      <c r="V532" s="24">
        <v>70647.95</v>
      </c>
      <c r="W532" s="24">
        <v>113743.75</v>
      </c>
      <c r="X532" s="24">
        <v>3550</v>
      </c>
      <c r="Y532" s="24">
        <v>72000</v>
      </c>
      <c r="Z532" s="24">
        <v>176526.64</v>
      </c>
      <c r="AA532" s="24">
        <v>1114.9000000000001</v>
      </c>
      <c r="AB532" s="24">
        <v>51772.81</v>
      </c>
      <c r="AC532" s="24">
        <v>164000</v>
      </c>
      <c r="AD532" s="24">
        <v>147645.19</v>
      </c>
      <c r="AE532" s="24">
        <v>148406.76</v>
      </c>
      <c r="AG532" s="35">
        <v>949408</v>
      </c>
      <c r="AH532" s="24">
        <f t="shared" si="118"/>
        <v>0</v>
      </c>
    </row>
    <row r="533" spans="1:34" s="24" customFormat="1" x14ac:dyDescent="0.2">
      <c r="A533" s="33">
        <f t="shared" si="108"/>
        <v>3000</v>
      </c>
      <c r="B533" s="33">
        <f t="shared" si="109"/>
        <v>3300</v>
      </c>
      <c r="C533" s="34" t="s">
        <v>17</v>
      </c>
      <c r="D533" s="34" t="str">
        <f t="shared" si="110"/>
        <v>2</v>
      </c>
      <c r="E533" s="34">
        <f t="shared" si="111"/>
        <v>5</v>
      </c>
      <c r="F533" s="34" t="str">
        <f t="shared" si="112"/>
        <v>04</v>
      </c>
      <c r="G533" s="34" t="str">
        <f t="shared" si="113"/>
        <v>005</v>
      </c>
      <c r="H533" s="33" t="str">
        <f t="shared" si="114"/>
        <v>E001</v>
      </c>
      <c r="I533" s="34">
        <f t="shared" si="115"/>
        <v>33604</v>
      </c>
      <c r="J533" s="34">
        <f t="shared" si="106"/>
        <v>1</v>
      </c>
      <c r="K533" s="34">
        <f t="shared" si="116"/>
        <v>1</v>
      </c>
      <c r="L533" s="34">
        <f t="shared" si="117"/>
        <v>15</v>
      </c>
      <c r="M533" s="34" t="s">
        <v>22</v>
      </c>
      <c r="N533" s="30">
        <v>40005</v>
      </c>
      <c r="O533" s="30" t="s">
        <v>55</v>
      </c>
      <c r="P533" s="30">
        <v>57</v>
      </c>
      <c r="Q533" s="30">
        <v>0</v>
      </c>
      <c r="R533" s="30">
        <v>33604</v>
      </c>
      <c r="S533" s="24">
        <f t="shared" si="107"/>
        <v>785684</v>
      </c>
      <c r="T533" s="24">
        <v>0</v>
      </c>
      <c r="U533" s="24">
        <v>0</v>
      </c>
      <c r="V533" s="24">
        <v>0</v>
      </c>
      <c r="W533" s="24">
        <v>85939.77</v>
      </c>
      <c r="X533" s="24">
        <v>43382.84</v>
      </c>
      <c r="Y533" s="24">
        <v>50000</v>
      </c>
      <c r="Z533" s="24">
        <v>50000</v>
      </c>
      <c r="AA533" s="24">
        <v>70000</v>
      </c>
      <c r="AB533" s="24">
        <v>15000</v>
      </c>
      <c r="AC533" s="24">
        <v>16000</v>
      </c>
      <c r="AD533" s="24">
        <v>450407.39</v>
      </c>
      <c r="AE533" s="24">
        <v>4954</v>
      </c>
      <c r="AG533" s="35">
        <v>785684</v>
      </c>
      <c r="AH533" s="24">
        <f t="shared" si="118"/>
        <v>0</v>
      </c>
    </row>
    <row r="534" spans="1:34" s="24" customFormat="1" x14ac:dyDescent="0.2">
      <c r="A534" s="33">
        <f t="shared" si="108"/>
        <v>3000</v>
      </c>
      <c r="B534" s="33">
        <f t="shared" si="109"/>
        <v>3300</v>
      </c>
      <c r="C534" s="34" t="s">
        <v>17</v>
      </c>
      <c r="D534" s="34" t="str">
        <f t="shared" si="110"/>
        <v>2</v>
      </c>
      <c r="E534" s="34">
        <f t="shared" si="111"/>
        <v>5</v>
      </c>
      <c r="F534" s="34" t="str">
        <f t="shared" si="112"/>
        <v>04</v>
      </c>
      <c r="G534" s="34" t="str">
        <f t="shared" si="113"/>
        <v>005</v>
      </c>
      <c r="H534" s="33" t="str">
        <f t="shared" si="114"/>
        <v>E001</v>
      </c>
      <c r="I534" s="34">
        <f t="shared" si="115"/>
        <v>33605</v>
      </c>
      <c r="J534" s="34">
        <f t="shared" si="106"/>
        <v>1</v>
      </c>
      <c r="K534" s="34">
        <f t="shared" si="116"/>
        <v>1</v>
      </c>
      <c r="L534" s="34">
        <f t="shared" si="117"/>
        <v>15</v>
      </c>
      <c r="M534" s="34" t="s">
        <v>22</v>
      </c>
      <c r="N534" s="30">
        <v>40005</v>
      </c>
      <c r="O534" s="30" t="s">
        <v>55</v>
      </c>
      <c r="P534" s="30">
        <v>57</v>
      </c>
      <c r="Q534" s="30">
        <v>0</v>
      </c>
      <c r="R534" s="30">
        <v>33605</v>
      </c>
      <c r="S534" s="24">
        <f t="shared" si="107"/>
        <v>535000</v>
      </c>
      <c r="T534" s="24">
        <v>0</v>
      </c>
      <c r="U534" s="24">
        <v>0</v>
      </c>
      <c r="V534" s="24">
        <v>27757</v>
      </c>
      <c r="W534" s="24">
        <v>25000</v>
      </c>
      <c r="X534" s="24">
        <v>25000</v>
      </c>
      <c r="Y534" s="24">
        <v>15800</v>
      </c>
      <c r="Z534" s="24">
        <v>55514</v>
      </c>
      <c r="AA534" s="24">
        <v>55514</v>
      </c>
      <c r="AB534" s="24">
        <v>22200</v>
      </c>
      <c r="AC534" s="24">
        <v>130000</v>
      </c>
      <c r="AD534" s="24">
        <v>80000</v>
      </c>
      <c r="AE534" s="24">
        <v>98215</v>
      </c>
      <c r="AG534" s="35">
        <v>535000</v>
      </c>
      <c r="AH534" s="24">
        <f t="shared" si="118"/>
        <v>0</v>
      </c>
    </row>
    <row r="535" spans="1:34" s="24" customFormat="1" x14ac:dyDescent="0.2">
      <c r="A535" s="33">
        <f t="shared" si="108"/>
        <v>3000</v>
      </c>
      <c r="B535" s="33">
        <f t="shared" si="109"/>
        <v>3300</v>
      </c>
      <c r="C535" s="34" t="s">
        <v>17</v>
      </c>
      <c r="D535" s="34" t="str">
        <f t="shared" si="110"/>
        <v>2</v>
      </c>
      <c r="E535" s="34">
        <f t="shared" si="111"/>
        <v>5</v>
      </c>
      <c r="F535" s="34" t="str">
        <f t="shared" si="112"/>
        <v>04</v>
      </c>
      <c r="G535" s="34" t="str">
        <f t="shared" si="113"/>
        <v>005</v>
      </c>
      <c r="H535" s="33" t="str">
        <f t="shared" si="114"/>
        <v>E001</v>
      </c>
      <c r="I535" s="34">
        <f t="shared" si="115"/>
        <v>33801</v>
      </c>
      <c r="J535" s="34">
        <f t="shared" si="106"/>
        <v>1</v>
      </c>
      <c r="K535" s="34">
        <f t="shared" si="116"/>
        <v>1</v>
      </c>
      <c r="L535" s="34">
        <f t="shared" si="117"/>
        <v>15</v>
      </c>
      <c r="M535" s="34" t="s">
        <v>22</v>
      </c>
      <c r="N535" s="30">
        <v>40005</v>
      </c>
      <c r="O535" s="30" t="s">
        <v>55</v>
      </c>
      <c r="P535" s="30">
        <v>57</v>
      </c>
      <c r="Q535" s="30">
        <v>0</v>
      </c>
      <c r="R535" s="30">
        <v>33801</v>
      </c>
      <c r="S535" s="24">
        <f t="shared" si="107"/>
        <v>7611552.0000000009</v>
      </c>
      <c r="T535" s="24">
        <v>0</v>
      </c>
      <c r="U535" s="24">
        <v>533185.49</v>
      </c>
      <c r="V535" s="24">
        <v>527848.49</v>
      </c>
      <c r="W535" s="24">
        <v>623566.49</v>
      </c>
      <c r="X535" s="24">
        <v>625092.49</v>
      </c>
      <c r="Y535" s="24">
        <v>623566.49</v>
      </c>
      <c r="Z535" s="24">
        <v>625092.49</v>
      </c>
      <c r="AA535" s="24">
        <v>623566.49</v>
      </c>
      <c r="AB535" s="24">
        <v>534000</v>
      </c>
      <c r="AC535" s="24">
        <v>750000</v>
      </c>
      <c r="AD535" s="24">
        <v>750000</v>
      </c>
      <c r="AE535" s="24">
        <v>1395633.57</v>
      </c>
      <c r="AG535" s="35">
        <v>7611552</v>
      </c>
      <c r="AH535" s="24">
        <f t="shared" si="118"/>
        <v>0</v>
      </c>
    </row>
    <row r="536" spans="1:34" s="24" customFormat="1" x14ac:dyDescent="0.2">
      <c r="A536" s="33">
        <f t="shared" si="108"/>
        <v>3000</v>
      </c>
      <c r="B536" s="33">
        <f t="shared" si="109"/>
        <v>3300</v>
      </c>
      <c r="C536" s="34" t="s">
        <v>17</v>
      </c>
      <c r="D536" s="34" t="str">
        <f t="shared" si="110"/>
        <v>2</v>
      </c>
      <c r="E536" s="34">
        <f t="shared" si="111"/>
        <v>5</v>
      </c>
      <c r="F536" s="34" t="str">
        <f t="shared" si="112"/>
        <v>04</v>
      </c>
      <c r="G536" s="34" t="str">
        <f t="shared" si="113"/>
        <v>005</v>
      </c>
      <c r="H536" s="33" t="str">
        <f t="shared" si="114"/>
        <v>E001</v>
      </c>
      <c r="I536" s="34">
        <f t="shared" si="115"/>
        <v>33903</v>
      </c>
      <c r="J536" s="34">
        <f t="shared" si="106"/>
        <v>1</v>
      </c>
      <c r="K536" s="34">
        <f t="shared" si="116"/>
        <v>1</v>
      </c>
      <c r="L536" s="34">
        <f t="shared" si="117"/>
        <v>15</v>
      </c>
      <c r="M536" s="34" t="s">
        <v>22</v>
      </c>
      <c r="N536" s="30">
        <v>40005</v>
      </c>
      <c r="O536" s="30" t="s">
        <v>55</v>
      </c>
      <c r="P536" s="30">
        <v>57</v>
      </c>
      <c r="Q536" s="30">
        <v>0</v>
      </c>
      <c r="R536" s="30">
        <v>33903</v>
      </c>
      <c r="S536" s="24">
        <f t="shared" si="107"/>
        <v>1848938.57</v>
      </c>
      <c r="T536" s="24">
        <v>0</v>
      </c>
      <c r="U536" s="24">
        <v>0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924469.28</v>
      </c>
      <c r="AD536" s="24">
        <v>924469.29</v>
      </c>
      <c r="AE536" s="24">
        <v>0</v>
      </c>
      <c r="AG536" s="35">
        <v>1848938.57</v>
      </c>
      <c r="AH536" s="24">
        <f t="shared" si="118"/>
        <v>0</v>
      </c>
    </row>
    <row r="537" spans="1:34" s="24" customFormat="1" x14ac:dyDescent="0.2">
      <c r="A537" s="33">
        <f t="shared" si="108"/>
        <v>3000</v>
      </c>
      <c r="B537" s="33">
        <f t="shared" si="109"/>
        <v>3400</v>
      </c>
      <c r="C537" s="34" t="s">
        <v>17</v>
      </c>
      <c r="D537" s="34" t="str">
        <f t="shared" si="110"/>
        <v>2</v>
      </c>
      <c r="E537" s="34">
        <f t="shared" si="111"/>
        <v>5</v>
      </c>
      <c r="F537" s="34" t="str">
        <f t="shared" si="112"/>
        <v>04</v>
      </c>
      <c r="G537" s="34" t="str">
        <f t="shared" si="113"/>
        <v>005</v>
      </c>
      <c r="H537" s="33" t="str">
        <f t="shared" si="114"/>
        <v>E001</v>
      </c>
      <c r="I537" s="34">
        <f t="shared" si="115"/>
        <v>34101</v>
      </c>
      <c r="J537" s="34">
        <f t="shared" si="106"/>
        <v>1</v>
      </c>
      <c r="K537" s="34">
        <f t="shared" si="116"/>
        <v>1</v>
      </c>
      <c r="L537" s="34">
        <f t="shared" si="117"/>
        <v>15</v>
      </c>
      <c r="M537" s="34" t="s">
        <v>22</v>
      </c>
      <c r="N537" s="30">
        <v>40005</v>
      </c>
      <c r="O537" s="30" t="s">
        <v>55</v>
      </c>
      <c r="P537" s="30">
        <v>57</v>
      </c>
      <c r="Q537" s="30">
        <v>0</v>
      </c>
      <c r="R537" s="30">
        <v>34101</v>
      </c>
      <c r="S537" s="24">
        <f t="shared" si="107"/>
        <v>34250</v>
      </c>
      <c r="T537" s="24">
        <v>0</v>
      </c>
      <c r="U537" s="24">
        <v>500</v>
      </c>
      <c r="V537" s="24">
        <v>750</v>
      </c>
      <c r="W537" s="24">
        <v>1200</v>
      </c>
      <c r="X537" s="24">
        <v>1350</v>
      </c>
      <c r="Y537" s="24">
        <v>1630</v>
      </c>
      <c r="Z537" s="24">
        <v>1044</v>
      </c>
      <c r="AA537" s="24">
        <v>6443</v>
      </c>
      <c r="AB537" s="24">
        <v>3147</v>
      </c>
      <c r="AC537" s="24">
        <v>4238</v>
      </c>
      <c r="AD537" s="24">
        <v>5477</v>
      </c>
      <c r="AE537" s="24">
        <v>8471</v>
      </c>
      <c r="AG537" s="35">
        <v>34250</v>
      </c>
      <c r="AH537" s="24">
        <f t="shared" si="118"/>
        <v>0</v>
      </c>
    </row>
    <row r="538" spans="1:34" s="24" customFormat="1" x14ac:dyDescent="0.2">
      <c r="A538" s="33">
        <f t="shared" si="108"/>
        <v>3000</v>
      </c>
      <c r="B538" s="33">
        <f t="shared" si="109"/>
        <v>3400</v>
      </c>
      <c r="C538" s="34" t="s">
        <v>17</v>
      </c>
      <c r="D538" s="34" t="str">
        <f t="shared" si="110"/>
        <v>2</v>
      </c>
      <c r="E538" s="34">
        <f t="shared" si="111"/>
        <v>5</v>
      </c>
      <c r="F538" s="34" t="str">
        <f t="shared" si="112"/>
        <v>04</v>
      </c>
      <c r="G538" s="34" t="str">
        <f t="shared" si="113"/>
        <v>005</v>
      </c>
      <c r="H538" s="33" t="str">
        <f t="shared" si="114"/>
        <v>E001</v>
      </c>
      <c r="I538" s="34">
        <f t="shared" si="115"/>
        <v>34601</v>
      </c>
      <c r="J538" s="34">
        <f t="shared" si="106"/>
        <v>1</v>
      </c>
      <c r="K538" s="34">
        <f t="shared" si="116"/>
        <v>1</v>
      </c>
      <c r="L538" s="34">
        <f t="shared" si="117"/>
        <v>15</v>
      </c>
      <c r="M538" s="34" t="s">
        <v>22</v>
      </c>
      <c r="N538" s="30">
        <v>40005</v>
      </c>
      <c r="O538" s="30" t="s">
        <v>55</v>
      </c>
      <c r="P538" s="30">
        <v>57</v>
      </c>
      <c r="Q538" s="30">
        <v>0</v>
      </c>
      <c r="R538" s="30">
        <v>34601</v>
      </c>
      <c r="S538" s="24">
        <f t="shared" si="107"/>
        <v>736299.82</v>
      </c>
      <c r="T538" s="24">
        <v>58001.67</v>
      </c>
      <c r="U538" s="24">
        <v>57489.45</v>
      </c>
      <c r="V538" s="24">
        <v>55446.92</v>
      </c>
      <c r="W538" s="24">
        <v>51407.08</v>
      </c>
      <c r="X538" s="24">
        <v>58887</v>
      </c>
      <c r="Y538" s="24">
        <v>57752.31</v>
      </c>
      <c r="Z538" s="24">
        <v>57928</v>
      </c>
      <c r="AA538" s="24">
        <v>57806</v>
      </c>
      <c r="AB538" s="24">
        <v>57928</v>
      </c>
      <c r="AC538" s="24">
        <v>73791.149999999994</v>
      </c>
      <c r="AD538" s="24">
        <v>75332.78</v>
      </c>
      <c r="AE538" s="24">
        <v>74529.460000000006</v>
      </c>
      <c r="AG538" s="35">
        <v>736299.82000000007</v>
      </c>
      <c r="AH538" s="24">
        <f t="shared" si="118"/>
        <v>0</v>
      </c>
    </row>
    <row r="539" spans="1:34" s="24" customFormat="1" x14ac:dyDescent="0.2">
      <c r="A539" s="33">
        <f t="shared" si="108"/>
        <v>3000</v>
      </c>
      <c r="B539" s="33">
        <f t="shared" si="109"/>
        <v>3500</v>
      </c>
      <c r="C539" s="34" t="s">
        <v>17</v>
      </c>
      <c r="D539" s="34" t="str">
        <f t="shared" si="110"/>
        <v>2</v>
      </c>
      <c r="E539" s="34">
        <f t="shared" si="111"/>
        <v>5</v>
      </c>
      <c r="F539" s="34" t="str">
        <f t="shared" si="112"/>
        <v>04</v>
      </c>
      <c r="G539" s="34" t="str">
        <f t="shared" si="113"/>
        <v>005</v>
      </c>
      <c r="H539" s="33" t="str">
        <f t="shared" si="114"/>
        <v>E001</v>
      </c>
      <c r="I539" s="34">
        <f t="shared" si="115"/>
        <v>35101</v>
      </c>
      <c r="J539" s="34">
        <f t="shared" si="106"/>
        <v>1</v>
      </c>
      <c r="K539" s="34">
        <f t="shared" si="116"/>
        <v>1</v>
      </c>
      <c r="L539" s="34">
        <f t="shared" si="117"/>
        <v>15</v>
      </c>
      <c r="M539" s="34" t="s">
        <v>22</v>
      </c>
      <c r="N539" s="30">
        <v>40005</v>
      </c>
      <c r="O539" s="30" t="s">
        <v>55</v>
      </c>
      <c r="P539" s="30">
        <v>57</v>
      </c>
      <c r="Q539" s="30">
        <v>0</v>
      </c>
      <c r="R539" s="30">
        <v>35101</v>
      </c>
      <c r="S539" s="24">
        <f t="shared" si="107"/>
        <v>4707392.6100000003</v>
      </c>
      <c r="T539" s="24">
        <v>0</v>
      </c>
      <c r="U539" s="24">
        <v>0</v>
      </c>
      <c r="V539" s="24">
        <v>0</v>
      </c>
      <c r="W539" s="24">
        <v>0</v>
      </c>
      <c r="X539" s="24">
        <v>0</v>
      </c>
      <c r="Y539" s="24">
        <v>0</v>
      </c>
      <c r="Z539" s="24">
        <v>0</v>
      </c>
      <c r="AA539" s="24">
        <v>947592.61</v>
      </c>
      <c r="AB539" s="24">
        <v>400000</v>
      </c>
      <c r="AC539" s="24">
        <v>432698.84</v>
      </c>
      <c r="AD539" s="24">
        <v>1911766.53</v>
      </c>
      <c r="AE539" s="24">
        <v>1015334.63</v>
      </c>
      <c r="AG539" s="35">
        <v>4707392.6099999994</v>
      </c>
      <c r="AH539" s="24">
        <f t="shared" si="118"/>
        <v>0</v>
      </c>
    </row>
    <row r="540" spans="1:34" s="24" customFormat="1" x14ac:dyDescent="0.2">
      <c r="A540" s="33">
        <f t="shared" si="108"/>
        <v>3000</v>
      </c>
      <c r="B540" s="33">
        <f t="shared" si="109"/>
        <v>3500</v>
      </c>
      <c r="C540" s="34" t="s">
        <v>17</v>
      </c>
      <c r="D540" s="34" t="str">
        <f t="shared" si="110"/>
        <v>2</v>
      </c>
      <c r="E540" s="34">
        <f t="shared" si="111"/>
        <v>5</v>
      </c>
      <c r="F540" s="34" t="str">
        <f t="shared" si="112"/>
        <v>04</v>
      </c>
      <c r="G540" s="34" t="str">
        <f t="shared" si="113"/>
        <v>005</v>
      </c>
      <c r="H540" s="33" t="str">
        <f t="shared" si="114"/>
        <v>E001</v>
      </c>
      <c r="I540" s="34">
        <f t="shared" si="115"/>
        <v>35201</v>
      </c>
      <c r="J540" s="34">
        <f t="shared" si="106"/>
        <v>1</v>
      </c>
      <c r="K540" s="34">
        <f t="shared" si="116"/>
        <v>1</v>
      </c>
      <c r="L540" s="34">
        <f t="shared" si="117"/>
        <v>15</v>
      </c>
      <c r="M540" s="34" t="s">
        <v>22</v>
      </c>
      <c r="N540" s="30">
        <v>40005</v>
      </c>
      <c r="O540" s="30" t="s">
        <v>55</v>
      </c>
      <c r="P540" s="30">
        <v>57</v>
      </c>
      <c r="Q540" s="30">
        <v>0</v>
      </c>
      <c r="R540" s="30">
        <v>35201</v>
      </c>
      <c r="S540" s="24">
        <f t="shared" si="107"/>
        <v>2373058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24">
        <v>250000</v>
      </c>
      <c r="AA540" s="24">
        <v>323283.56</v>
      </c>
      <c r="AB540" s="24">
        <v>405477.81</v>
      </c>
      <c r="AC540" s="24">
        <v>296085.96000000002</v>
      </c>
      <c r="AD540" s="24">
        <v>577385.16</v>
      </c>
      <c r="AE540" s="24">
        <v>520825.51</v>
      </c>
      <c r="AG540" s="35">
        <v>2373058</v>
      </c>
      <c r="AH540" s="24">
        <f t="shared" si="118"/>
        <v>0</v>
      </c>
    </row>
    <row r="541" spans="1:34" s="24" customFormat="1" x14ac:dyDescent="0.2">
      <c r="A541" s="33">
        <f t="shared" si="108"/>
        <v>3000</v>
      </c>
      <c r="B541" s="33">
        <f t="shared" si="109"/>
        <v>3500</v>
      </c>
      <c r="C541" s="34" t="s">
        <v>17</v>
      </c>
      <c r="D541" s="34" t="str">
        <f t="shared" si="110"/>
        <v>2</v>
      </c>
      <c r="E541" s="34">
        <f t="shared" si="111"/>
        <v>5</v>
      </c>
      <c r="F541" s="34" t="str">
        <f t="shared" si="112"/>
        <v>04</v>
      </c>
      <c r="G541" s="34" t="str">
        <f t="shared" si="113"/>
        <v>005</v>
      </c>
      <c r="H541" s="33" t="str">
        <f t="shared" si="114"/>
        <v>E001</v>
      </c>
      <c r="I541" s="34">
        <f t="shared" si="115"/>
        <v>35301</v>
      </c>
      <c r="J541" s="34">
        <f t="shared" si="106"/>
        <v>1</v>
      </c>
      <c r="K541" s="34">
        <f t="shared" si="116"/>
        <v>1</v>
      </c>
      <c r="L541" s="34">
        <f t="shared" si="117"/>
        <v>15</v>
      </c>
      <c r="M541" s="34" t="s">
        <v>22</v>
      </c>
      <c r="N541" s="30">
        <v>40005</v>
      </c>
      <c r="O541" s="30" t="s">
        <v>55</v>
      </c>
      <c r="P541" s="30">
        <v>57</v>
      </c>
      <c r="Q541" s="30">
        <v>0</v>
      </c>
      <c r="R541" s="30">
        <v>35301</v>
      </c>
      <c r="S541" s="24">
        <f t="shared" si="107"/>
        <v>149637.99</v>
      </c>
      <c r="T541" s="24">
        <v>0</v>
      </c>
      <c r="U541" s="24">
        <v>0</v>
      </c>
      <c r="V541" s="24">
        <v>0</v>
      </c>
      <c r="W541" s="24">
        <v>0</v>
      </c>
      <c r="X541" s="24">
        <v>0</v>
      </c>
      <c r="Y541" s="24">
        <v>44920.82</v>
      </c>
      <c r="Z541" s="24">
        <v>38489.18</v>
      </c>
      <c r="AA541" s="24">
        <v>35717.99</v>
      </c>
      <c r="AB541" s="24">
        <v>30510</v>
      </c>
      <c r="AC541" s="24">
        <v>0</v>
      </c>
      <c r="AD541" s="24">
        <v>0</v>
      </c>
      <c r="AE541" s="24">
        <v>0</v>
      </c>
      <c r="AG541" s="35">
        <v>149637.99</v>
      </c>
      <c r="AH541" s="24">
        <f t="shared" si="118"/>
        <v>0</v>
      </c>
    </row>
    <row r="542" spans="1:34" s="24" customFormat="1" x14ac:dyDescent="0.2">
      <c r="A542" s="33">
        <f t="shared" si="108"/>
        <v>3000</v>
      </c>
      <c r="B542" s="33">
        <f t="shared" si="109"/>
        <v>3500</v>
      </c>
      <c r="C542" s="34" t="s">
        <v>17</v>
      </c>
      <c r="D542" s="34" t="str">
        <f t="shared" si="110"/>
        <v>2</v>
      </c>
      <c r="E542" s="34">
        <f t="shared" si="111"/>
        <v>5</v>
      </c>
      <c r="F542" s="34" t="str">
        <f t="shared" si="112"/>
        <v>04</v>
      </c>
      <c r="G542" s="34" t="str">
        <f t="shared" si="113"/>
        <v>005</v>
      </c>
      <c r="H542" s="33" t="str">
        <f t="shared" si="114"/>
        <v>E001</v>
      </c>
      <c r="I542" s="34">
        <f t="shared" si="115"/>
        <v>35401</v>
      </c>
      <c r="J542" s="34">
        <f t="shared" si="106"/>
        <v>1</v>
      </c>
      <c r="K542" s="34">
        <f t="shared" si="116"/>
        <v>1</v>
      </c>
      <c r="L542" s="34">
        <f t="shared" si="117"/>
        <v>15</v>
      </c>
      <c r="M542" s="34" t="s">
        <v>22</v>
      </c>
      <c r="N542" s="30">
        <v>40005</v>
      </c>
      <c r="O542" s="30" t="s">
        <v>55</v>
      </c>
      <c r="P542" s="30">
        <v>57</v>
      </c>
      <c r="Q542" s="30">
        <v>0</v>
      </c>
      <c r="R542" s="30">
        <v>35401</v>
      </c>
      <c r="S542" s="24">
        <f t="shared" si="107"/>
        <v>5342915.38</v>
      </c>
      <c r="T542" s="24">
        <v>0</v>
      </c>
      <c r="U542" s="24">
        <v>0</v>
      </c>
      <c r="V542" s="24">
        <v>0</v>
      </c>
      <c r="W542" s="24">
        <v>0</v>
      </c>
      <c r="X542" s="24">
        <v>0</v>
      </c>
      <c r="Y542" s="24">
        <v>0</v>
      </c>
      <c r="Z542" s="24">
        <v>0</v>
      </c>
      <c r="AA542" s="24">
        <v>396272.61</v>
      </c>
      <c r="AB542" s="24">
        <v>467996</v>
      </c>
      <c r="AC542" s="24">
        <v>1343664.18</v>
      </c>
      <c r="AD542" s="24">
        <v>2446532.71</v>
      </c>
      <c r="AE542" s="24">
        <v>688449.88</v>
      </c>
      <c r="AG542" s="35">
        <v>5342915.38</v>
      </c>
      <c r="AH542" s="24">
        <f t="shared" si="118"/>
        <v>0</v>
      </c>
    </row>
    <row r="543" spans="1:34" s="24" customFormat="1" x14ac:dyDescent="0.2">
      <c r="A543" s="33">
        <f t="shared" si="108"/>
        <v>3000</v>
      </c>
      <c r="B543" s="33">
        <f t="shared" si="109"/>
        <v>3500</v>
      </c>
      <c r="C543" s="34" t="s">
        <v>17</v>
      </c>
      <c r="D543" s="34" t="str">
        <f t="shared" si="110"/>
        <v>2</v>
      </c>
      <c r="E543" s="34">
        <f t="shared" si="111"/>
        <v>5</v>
      </c>
      <c r="F543" s="34" t="str">
        <f t="shared" si="112"/>
        <v>04</v>
      </c>
      <c r="G543" s="34" t="str">
        <f t="shared" si="113"/>
        <v>005</v>
      </c>
      <c r="H543" s="33" t="str">
        <f t="shared" si="114"/>
        <v>E001</v>
      </c>
      <c r="I543" s="34">
        <f t="shared" si="115"/>
        <v>35501</v>
      </c>
      <c r="J543" s="34">
        <f t="shared" si="106"/>
        <v>1</v>
      </c>
      <c r="K543" s="34">
        <f t="shared" si="116"/>
        <v>1</v>
      </c>
      <c r="L543" s="34">
        <f t="shared" si="117"/>
        <v>15</v>
      </c>
      <c r="M543" s="34" t="s">
        <v>22</v>
      </c>
      <c r="N543" s="30">
        <v>40005</v>
      </c>
      <c r="O543" s="30" t="s">
        <v>55</v>
      </c>
      <c r="P543" s="30">
        <v>57</v>
      </c>
      <c r="Q543" s="30">
        <v>0</v>
      </c>
      <c r="R543" s="30">
        <v>35501</v>
      </c>
      <c r="S543" s="24">
        <f t="shared" si="107"/>
        <v>496120</v>
      </c>
      <c r="T543" s="24">
        <v>0</v>
      </c>
      <c r="U543" s="24">
        <v>0</v>
      </c>
      <c r="V543" s="24">
        <v>0</v>
      </c>
      <c r="W543" s="24">
        <v>0</v>
      </c>
      <c r="X543" s="24">
        <v>0</v>
      </c>
      <c r="Y543" s="24">
        <v>0</v>
      </c>
      <c r="Z543" s="24">
        <v>25000</v>
      </c>
      <c r="AA543" s="24">
        <v>46120</v>
      </c>
      <c r="AB543" s="24">
        <v>0</v>
      </c>
      <c r="AC543" s="24">
        <v>375000</v>
      </c>
      <c r="AD543" s="24">
        <v>25000</v>
      </c>
      <c r="AE543" s="24">
        <v>25000</v>
      </c>
      <c r="AG543" s="35">
        <v>496120</v>
      </c>
      <c r="AH543" s="24">
        <f t="shared" si="118"/>
        <v>0</v>
      </c>
    </row>
    <row r="544" spans="1:34" s="24" customFormat="1" x14ac:dyDescent="0.2">
      <c r="A544" s="33">
        <f t="shared" si="108"/>
        <v>3000</v>
      </c>
      <c r="B544" s="33">
        <f t="shared" si="109"/>
        <v>3500</v>
      </c>
      <c r="C544" s="34" t="s">
        <v>17</v>
      </c>
      <c r="D544" s="34" t="str">
        <f t="shared" si="110"/>
        <v>2</v>
      </c>
      <c r="E544" s="34">
        <f t="shared" si="111"/>
        <v>5</v>
      </c>
      <c r="F544" s="34" t="str">
        <f t="shared" si="112"/>
        <v>04</v>
      </c>
      <c r="G544" s="34" t="str">
        <f t="shared" si="113"/>
        <v>005</v>
      </c>
      <c r="H544" s="33" t="str">
        <f t="shared" si="114"/>
        <v>E001</v>
      </c>
      <c r="I544" s="34">
        <f t="shared" si="115"/>
        <v>35701</v>
      </c>
      <c r="J544" s="34">
        <f t="shared" si="106"/>
        <v>1</v>
      </c>
      <c r="K544" s="34">
        <f t="shared" si="116"/>
        <v>1</v>
      </c>
      <c r="L544" s="34">
        <f t="shared" si="117"/>
        <v>15</v>
      </c>
      <c r="M544" s="34" t="s">
        <v>22</v>
      </c>
      <c r="N544" s="30">
        <v>40005</v>
      </c>
      <c r="O544" s="30" t="s">
        <v>55</v>
      </c>
      <c r="P544" s="30">
        <v>57</v>
      </c>
      <c r="Q544" s="30">
        <v>0</v>
      </c>
      <c r="R544" s="30">
        <v>35701</v>
      </c>
      <c r="S544" s="24">
        <f t="shared" si="107"/>
        <v>6234843.9999999991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24">
        <v>250000</v>
      </c>
      <c r="AA544" s="24">
        <v>413618.69</v>
      </c>
      <c r="AB544" s="24">
        <v>436175</v>
      </c>
      <c r="AC544" s="24">
        <v>1665400.06</v>
      </c>
      <c r="AD544" s="24">
        <v>2370871.86</v>
      </c>
      <c r="AE544" s="24">
        <v>1098778.3899999999</v>
      </c>
      <c r="AG544" s="35">
        <v>6234844</v>
      </c>
      <c r="AH544" s="24">
        <f t="shared" si="118"/>
        <v>0</v>
      </c>
    </row>
    <row r="545" spans="1:34" s="24" customFormat="1" x14ac:dyDescent="0.2">
      <c r="A545" s="33">
        <f t="shared" si="108"/>
        <v>3000</v>
      </c>
      <c r="B545" s="33">
        <f t="shared" si="109"/>
        <v>3500</v>
      </c>
      <c r="C545" s="34" t="s">
        <v>17</v>
      </c>
      <c r="D545" s="34" t="str">
        <f t="shared" si="110"/>
        <v>2</v>
      </c>
      <c r="E545" s="34">
        <f t="shared" si="111"/>
        <v>5</v>
      </c>
      <c r="F545" s="34" t="str">
        <f t="shared" si="112"/>
        <v>04</v>
      </c>
      <c r="G545" s="34" t="str">
        <f t="shared" si="113"/>
        <v>005</v>
      </c>
      <c r="H545" s="33" t="str">
        <f t="shared" si="114"/>
        <v>E001</v>
      </c>
      <c r="I545" s="34">
        <f t="shared" si="115"/>
        <v>35801</v>
      </c>
      <c r="J545" s="34">
        <f t="shared" si="106"/>
        <v>1</v>
      </c>
      <c r="K545" s="34">
        <f t="shared" si="116"/>
        <v>1</v>
      </c>
      <c r="L545" s="34">
        <f t="shared" si="117"/>
        <v>15</v>
      </c>
      <c r="M545" s="34" t="s">
        <v>22</v>
      </c>
      <c r="N545" s="30">
        <v>40005</v>
      </c>
      <c r="O545" s="30" t="s">
        <v>55</v>
      </c>
      <c r="P545" s="30">
        <v>57</v>
      </c>
      <c r="Q545" s="30">
        <v>0</v>
      </c>
      <c r="R545" s="30">
        <v>35801</v>
      </c>
      <c r="S545" s="24">
        <f t="shared" si="107"/>
        <v>445832</v>
      </c>
      <c r="T545" s="24">
        <v>0</v>
      </c>
      <c r="U545" s="24">
        <v>0</v>
      </c>
      <c r="V545" s="24">
        <v>52120</v>
      </c>
      <c r="W545" s="24">
        <v>0</v>
      </c>
      <c r="X545" s="24">
        <v>0</v>
      </c>
      <c r="Y545" s="24">
        <v>40000</v>
      </c>
      <c r="Z545" s="24">
        <v>123630</v>
      </c>
      <c r="AA545" s="24">
        <v>50000</v>
      </c>
      <c r="AB545" s="24">
        <v>50624</v>
      </c>
      <c r="AC545" s="24">
        <v>104458</v>
      </c>
      <c r="AD545" s="24">
        <v>15000</v>
      </c>
      <c r="AE545" s="24">
        <v>10000</v>
      </c>
      <c r="AG545" s="35">
        <v>445832</v>
      </c>
      <c r="AH545" s="24">
        <f t="shared" si="118"/>
        <v>0</v>
      </c>
    </row>
    <row r="546" spans="1:34" s="24" customFormat="1" x14ac:dyDescent="0.2">
      <c r="A546" s="33">
        <f t="shared" si="108"/>
        <v>3000</v>
      </c>
      <c r="B546" s="33">
        <f t="shared" si="109"/>
        <v>3500</v>
      </c>
      <c r="C546" s="34" t="s">
        <v>17</v>
      </c>
      <c r="D546" s="34" t="str">
        <f t="shared" si="110"/>
        <v>2</v>
      </c>
      <c r="E546" s="34">
        <f t="shared" si="111"/>
        <v>5</v>
      </c>
      <c r="F546" s="34" t="str">
        <f t="shared" si="112"/>
        <v>04</v>
      </c>
      <c r="G546" s="34" t="str">
        <f t="shared" si="113"/>
        <v>005</v>
      </c>
      <c r="H546" s="33" t="str">
        <f t="shared" si="114"/>
        <v>E001</v>
      </c>
      <c r="I546" s="34">
        <f t="shared" si="115"/>
        <v>35901</v>
      </c>
      <c r="J546" s="34">
        <f t="shared" si="106"/>
        <v>1</v>
      </c>
      <c r="K546" s="34">
        <f t="shared" si="116"/>
        <v>1</v>
      </c>
      <c r="L546" s="34">
        <f t="shared" si="117"/>
        <v>15</v>
      </c>
      <c r="M546" s="34" t="s">
        <v>22</v>
      </c>
      <c r="N546" s="30">
        <v>40005</v>
      </c>
      <c r="O546" s="30" t="s">
        <v>55</v>
      </c>
      <c r="P546" s="30">
        <v>57</v>
      </c>
      <c r="Q546" s="30">
        <v>0</v>
      </c>
      <c r="R546" s="30">
        <v>35901</v>
      </c>
      <c r="S546" s="24">
        <f t="shared" si="107"/>
        <v>382800</v>
      </c>
      <c r="T546" s="24">
        <v>0</v>
      </c>
      <c r="U546" s="24">
        <v>0</v>
      </c>
      <c r="V546" s="24">
        <v>26704</v>
      </c>
      <c r="W546" s="24">
        <v>0</v>
      </c>
      <c r="X546" s="24">
        <v>25000</v>
      </c>
      <c r="Y546" s="24">
        <v>85000</v>
      </c>
      <c r="Z546" s="24">
        <v>75000</v>
      </c>
      <c r="AA546" s="24">
        <v>55000</v>
      </c>
      <c r="AB546" s="24">
        <v>45000</v>
      </c>
      <c r="AC546" s="24">
        <v>35000</v>
      </c>
      <c r="AD546" s="24">
        <v>25000</v>
      </c>
      <c r="AE546" s="24">
        <v>11096</v>
      </c>
      <c r="AG546" s="35">
        <v>382800</v>
      </c>
      <c r="AH546" s="24">
        <f t="shared" si="118"/>
        <v>0</v>
      </c>
    </row>
    <row r="547" spans="1:34" s="24" customFormat="1" x14ac:dyDescent="0.2">
      <c r="A547" s="33">
        <f t="shared" si="108"/>
        <v>3000</v>
      </c>
      <c r="B547" s="33">
        <f t="shared" si="109"/>
        <v>3700</v>
      </c>
      <c r="C547" s="34" t="s">
        <v>17</v>
      </c>
      <c r="D547" s="34" t="str">
        <f t="shared" si="110"/>
        <v>2</v>
      </c>
      <c r="E547" s="34">
        <f t="shared" si="111"/>
        <v>5</v>
      </c>
      <c r="F547" s="34" t="str">
        <f t="shared" si="112"/>
        <v>04</v>
      </c>
      <c r="G547" s="34" t="str">
        <f t="shared" si="113"/>
        <v>005</v>
      </c>
      <c r="H547" s="33" t="str">
        <f t="shared" si="114"/>
        <v>E001</v>
      </c>
      <c r="I547" s="34">
        <f t="shared" si="115"/>
        <v>37101</v>
      </c>
      <c r="J547" s="34">
        <f t="shared" si="106"/>
        <v>1</v>
      </c>
      <c r="K547" s="34">
        <f t="shared" si="116"/>
        <v>1</v>
      </c>
      <c r="L547" s="34">
        <f t="shared" si="117"/>
        <v>15</v>
      </c>
      <c r="M547" s="34" t="s">
        <v>22</v>
      </c>
      <c r="N547" s="30">
        <v>40005</v>
      </c>
      <c r="O547" s="30" t="s">
        <v>55</v>
      </c>
      <c r="P547" s="30">
        <v>57</v>
      </c>
      <c r="Q547" s="30">
        <v>0</v>
      </c>
      <c r="R547" s="30">
        <v>37101</v>
      </c>
      <c r="S547" s="24">
        <f t="shared" si="107"/>
        <v>18655</v>
      </c>
      <c r="T547" s="24">
        <v>0</v>
      </c>
      <c r="U547" s="24">
        <v>0</v>
      </c>
      <c r="V547" s="24">
        <v>0</v>
      </c>
      <c r="W547" s="24">
        <v>2500</v>
      </c>
      <c r="X547" s="24">
        <v>2700</v>
      </c>
      <c r="Y547" s="24">
        <v>1150</v>
      </c>
      <c r="Z547" s="24">
        <v>2900</v>
      </c>
      <c r="AA547" s="24">
        <v>3300</v>
      </c>
      <c r="AB547" s="24">
        <v>2105</v>
      </c>
      <c r="AC547" s="24">
        <v>2500</v>
      </c>
      <c r="AD547" s="24">
        <v>1500</v>
      </c>
      <c r="AE547" s="24">
        <v>0</v>
      </c>
      <c r="AG547" s="35">
        <v>18655</v>
      </c>
      <c r="AH547" s="24">
        <f t="shared" si="118"/>
        <v>0</v>
      </c>
    </row>
    <row r="548" spans="1:34" s="24" customFormat="1" x14ac:dyDescent="0.2">
      <c r="A548" s="33">
        <f t="shared" si="108"/>
        <v>3000</v>
      </c>
      <c r="B548" s="33">
        <f t="shared" si="109"/>
        <v>3700</v>
      </c>
      <c r="C548" s="34" t="s">
        <v>17</v>
      </c>
      <c r="D548" s="34" t="str">
        <f t="shared" si="110"/>
        <v>2</v>
      </c>
      <c r="E548" s="34">
        <f t="shared" si="111"/>
        <v>5</v>
      </c>
      <c r="F548" s="34" t="str">
        <f t="shared" si="112"/>
        <v>04</v>
      </c>
      <c r="G548" s="34" t="str">
        <f t="shared" si="113"/>
        <v>005</v>
      </c>
      <c r="H548" s="33" t="str">
        <f t="shared" si="114"/>
        <v>E001</v>
      </c>
      <c r="I548" s="34">
        <f t="shared" si="115"/>
        <v>37204</v>
      </c>
      <c r="J548" s="34">
        <f t="shared" si="106"/>
        <v>1</v>
      </c>
      <c r="K548" s="34">
        <f t="shared" si="116"/>
        <v>1</v>
      </c>
      <c r="L548" s="34">
        <f t="shared" si="117"/>
        <v>15</v>
      </c>
      <c r="M548" s="34" t="s">
        <v>22</v>
      </c>
      <c r="N548" s="30">
        <v>40005</v>
      </c>
      <c r="O548" s="30" t="s">
        <v>55</v>
      </c>
      <c r="P548" s="30">
        <v>57</v>
      </c>
      <c r="Q548" s="30">
        <v>0</v>
      </c>
      <c r="R548" s="30">
        <v>37204</v>
      </c>
      <c r="S548" s="24">
        <f t="shared" si="107"/>
        <v>30539</v>
      </c>
      <c r="T548" s="24">
        <v>0</v>
      </c>
      <c r="U548" s="24">
        <v>0</v>
      </c>
      <c r="V548" s="24">
        <v>1500</v>
      </c>
      <c r="W548" s="24">
        <v>1650</v>
      </c>
      <c r="X548" s="24">
        <v>1890</v>
      </c>
      <c r="Y548" s="24">
        <v>4521</v>
      </c>
      <c r="Z548" s="24">
        <v>5942</v>
      </c>
      <c r="AA548" s="24">
        <v>6971</v>
      </c>
      <c r="AB548" s="24">
        <v>5699</v>
      </c>
      <c r="AC548" s="24">
        <v>1522</v>
      </c>
      <c r="AD548" s="24">
        <v>0</v>
      </c>
      <c r="AE548" s="24">
        <v>844</v>
      </c>
      <c r="AG548" s="35">
        <v>30539</v>
      </c>
      <c r="AH548" s="24">
        <f t="shared" si="118"/>
        <v>0</v>
      </c>
    </row>
    <row r="549" spans="1:34" s="24" customFormat="1" x14ac:dyDescent="0.2">
      <c r="A549" s="33">
        <f t="shared" si="108"/>
        <v>3000</v>
      </c>
      <c r="B549" s="33">
        <f t="shared" si="109"/>
        <v>3700</v>
      </c>
      <c r="C549" s="34" t="s">
        <v>17</v>
      </c>
      <c r="D549" s="34" t="str">
        <f t="shared" si="110"/>
        <v>2</v>
      </c>
      <c r="E549" s="34">
        <f t="shared" si="111"/>
        <v>5</v>
      </c>
      <c r="F549" s="34" t="str">
        <f t="shared" si="112"/>
        <v>04</v>
      </c>
      <c r="G549" s="34" t="str">
        <f t="shared" si="113"/>
        <v>005</v>
      </c>
      <c r="H549" s="33" t="str">
        <f t="shared" si="114"/>
        <v>E001</v>
      </c>
      <c r="I549" s="34">
        <f t="shared" si="115"/>
        <v>37501</v>
      </c>
      <c r="J549" s="34">
        <f t="shared" si="106"/>
        <v>1</v>
      </c>
      <c r="K549" s="34">
        <f t="shared" si="116"/>
        <v>1</v>
      </c>
      <c r="L549" s="34">
        <f t="shared" si="117"/>
        <v>15</v>
      </c>
      <c r="M549" s="34" t="s">
        <v>22</v>
      </c>
      <c r="N549" s="30">
        <v>40005</v>
      </c>
      <c r="O549" s="30" t="s">
        <v>55</v>
      </c>
      <c r="P549" s="30">
        <v>57</v>
      </c>
      <c r="Q549" s="30">
        <v>0</v>
      </c>
      <c r="R549" s="30">
        <v>37501</v>
      </c>
      <c r="S549" s="24">
        <f t="shared" si="107"/>
        <v>52108.55</v>
      </c>
      <c r="T549" s="24">
        <v>0</v>
      </c>
      <c r="U549" s="24">
        <v>3500</v>
      </c>
      <c r="V549" s="24">
        <v>15000</v>
      </c>
      <c r="W549" s="24">
        <v>10000</v>
      </c>
      <c r="X549" s="24">
        <v>3500</v>
      </c>
      <c r="Y549" s="24">
        <v>3500</v>
      </c>
      <c r="Z549" s="24">
        <v>3500</v>
      </c>
      <c r="AA549" s="24">
        <v>3500</v>
      </c>
      <c r="AB549" s="24">
        <v>3000</v>
      </c>
      <c r="AC549" s="24">
        <v>3000</v>
      </c>
      <c r="AD549" s="24">
        <v>2300</v>
      </c>
      <c r="AE549" s="24">
        <v>1308.55</v>
      </c>
      <c r="AG549" s="35">
        <v>52108.55</v>
      </c>
      <c r="AH549" s="24">
        <f t="shared" si="118"/>
        <v>0</v>
      </c>
    </row>
    <row r="550" spans="1:34" s="24" customFormat="1" x14ac:dyDescent="0.2">
      <c r="A550" s="33">
        <f t="shared" si="108"/>
        <v>3000</v>
      </c>
      <c r="B550" s="33">
        <f t="shared" si="109"/>
        <v>3700</v>
      </c>
      <c r="C550" s="34" t="s">
        <v>17</v>
      </c>
      <c r="D550" s="34" t="str">
        <f t="shared" si="110"/>
        <v>2</v>
      </c>
      <c r="E550" s="34">
        <f t="shared" si="111"/>
        <v>5</v>
      </c>
      <c r="F550" s="34" t="str">
        <f t="shared" si="112"/>
        <v>04</v>
      </c>
      <c r="G550" s="34" t="str">
        <f t="shared" si="113"/>
        <v>005</v>
      </c>
      <c r="H550" s="33" t="str">
        <f t="shared" si="114"/>
        <v>E001</v>
      </c>
      <c r="I550" s="34">
        <f t="shared" si="115"/>
        <v>37602</v>
      </c>
      <c r="J550" s="34">
        <f t="shared" si="106"/>
        <v>1</v>
      </c>
      <c r="K550" s="34">
        <f t="shared" si="116"/>
        <v>1</v>
      </c>
      <c r="L550" s="34">
        <f t="shared" si="117"/>
        <v>15</v>
      </c>
      <c r="M550" s="34" t="s">
        <v>22</v>
      </c>
      <c r="N550" s="30">
        <v>40005</v>
      </c>
      <c r="O550" s="30" t="s">
        <v>55</v>
      </c>
      <c r="P550" s="30">
        <v>57</v>
      </c>
      <c r="Q550" s="30">
        <v>0</v>
      </c>
      <c r="R550" s="30">
        <v>37602</v>
      </c>
      <c r="S550" s="24">
        <f t="shared" si="107"/>
        <v>13981</v>
      </c>
      <c r="T550" s="24">
        <v>0</v>
      </c>
      <c r="U550" s="24">
        <v>0</v>
      </c>
      <c r="V550" s="24">
        <v>0</v>
      </c>
      <c r="W550" s="24">
        <v>0</v>
      </c>
      <c r="X550" s="24">
        <v>0</v>
      </c>
      <c r="Y550" s="24">
        <v>3200</v>
      </c>
      <c r="Z550" s="24">
        <v>4100</v>
      </c>
      <c r="AA550" s="24">
        <v>4960</v>
      </c>
      <c r="AB550" s="24">
        <v>1721</v>
      </c>
      <c r="AC550" s="24">
        <v>0</v>
      </c>
      <c r="AD550" s="24">
        <v>0</v>
      </c>
      <c r="AE550" s="24">
        <v>0</v>
      </c>
      <c r="AG550" s="35">
        <v>13981</v>
      </c>
      <c r="AH550" s="24">
        <f t="shared" si="118"/>
        <v>0</v>
      </c>
    </row>
    <row r="551" spans="1:34" s="24" customFormat="1" x14ac:dyDescent="0.2">
      <c r="A551" s="33">
        <f t="shared" si="108"/>
        <v>3000</v>
      </c>
      <c r="B551" s="33">
        <f t="shared" si="109"/>
        <v>3900</v>
      </c>
      <c r="C551" s="34" t="s">
        <v>17</v>
      </c>
      <c r="D551" s="34" t="str">
        <f t="shared" si="110"/>
        <v>2</v>
      </c>
      <c r="E551" s="34">
        <f t="shared" si="111"/>
        <v>5</v>
      </c>
      <c r="F551" s="34" t="str">
        <f t="shared" si="112"/>
        <v>04</v>
      </c>
      <c r="G551" s="34" t="str">
        <f t="shared" si="113"/>
        <v>005</v>
      </c>
      <c r="H551" s="33" t="str">
        <f t="shared" si="114"/>
        <v>E001</v>
      </c>
      <c r="I551" s="34">
        <f t="shared" si="115"/>
        <v>39202</v>
      </c>
      <c r="J551" s="34">
        <f t="shared" si="106"/>
        <v>1</v>
      </c>
      <c r="K551" s="34">
        <f t="shared" si="116"/>
        <v>1</v>
      </c>
      <c r="L551" s="34">
        <f t="shared" si="117"/>
        <v>15</v>
      </c>
      <c r="M551" s="34" t="s">
        <v>22</v>
      </c>
      <c r="N551" s="30">
        <v>40005</v>
      </c>
      <c r="O551" s="30" t="s">
        <v>55</v>
      </c>
      <c r="P551" s="30">
        <v>57</v>
      </c>
      <c r="Q551" s="30">
        <v>0</v>
      </c>
      <c r="R551" s="30">
        <v>39202</v>
      </c>
      <c r="S551" s="24">
        <f t="shared" si="107"/>
        <v>685987.81</v>
      </c>
      <c r="T551" s="24">
        <v>0</v>
      </c>
      <c r="U551" s="24">
        <v>35854</v>
      </c>
      <c r="V551" s="24">
        <v>14338.46</v>
      </c>
      <c r="W551" s="24">
        <v>48692.22</v>
      </c>
      <c r="X551" s="24">
        <v>98339</v>
      </c>
      <c r="Y551" s="24">
        <v>22819</v>
      </c>
      <c r="Z551" s="24">
        <v>74303</v>
      </c>
      <c r="AA551" s="24">
        <v>59105</v>
      </c>
      <c r="AB551" s="24">
        <v>15408.33</v>
      </c>
      <c r="AC551" s="24">
        <v>109772</v>
      </c>
      <c r="AD551" s="24">
        <v>161824.99</v>
      </c>
      <c r="AE551" s="24">
        <v>45531.81</v>
      </c>
      <c r="AG551" s="35">
        <v>685987.81</v>
      </c>
      <c r="AH551" s="24">
        <f t="shared" si="118"/>
        <v>0</v>
      </c>
    </row>
    <row r="552" spans="1:34" s="24" customFormat="1" x14ac:dyDescent="0.2">
      <c r="A552" s="33">
        <f t="shared" si="108"/>
        <v>2000</v>
      </c>
      <c r="B552" s="33">
        <f t="shared" si="109"/>
        <v>2100</v>
      </c>
      <c r="C552" s="34" t="s">
        <v>17</v>
      </c>
      <c r="D552" s="34" t="str">
        <f t="shared" si="110"/>
        <v>2</v>
      </c>
      <c r="E552" s="34">
        <f t="shared" si="111"/>
        <v>5</v>
      </c>
      <c r="F552" s="34" t="str">
        <f t="shared" si="112"/>
        <v>04</v>
      </c>
      <c r="G552" s="34" t="str">
        <f t="shared" si="113"/>
        <v>005</v>
      </c>
      <c r="H552" s="33" t="str">
        <f t="shared" si="114"/>
        <v>E001</v>
      </c>
      <c r="I552" s="34">
        <f t="shared" si="115"/>
        <v>21101</v>
      </c>
      <c r="J552" s="34">
        <f t="shared" si="106"/>
        <v>1</v>
      </c>
      <c r="K552" s="34">
        <f t="shared" si="116"/>
        <v>4</v>
      </c>
      <c r="L552" s="34">
        <f t="shared" si="117"/>
        <v>15</v>
      </c>
      <c r="M552" s="34" t="s">
        <v>22</v>
      </c>
      <c r="N552" s="32">
        <v>40005</v>
      </c>
      <c r="O552" s="32" t="s">
        <v>55</v>
      </c>
      <c r="P552" s="32">
        <v>57</v>
      </c>
      <c r="Q552" s="32">
        <v>1</v>
      </c>
      <c r="R552" s="32">
        <v>21101</v>
      </c>
      <c r="S552" s="37">
        <f t="shared" si="107"/>
        <v>0</v>
      </c>
      <c r="T552" s="37">
        <v>0</v>
      </c>
      <c r="U552" s="37">
        <v>0</v>
      </c>
      <c r="V552" s="37">
        <v>0</v>
      </c>
      <c r="W552" s="37">
        <v>0</v>
      </c>
      <c r="X552" s="37">
        <v>0</v>
      </c>
      <c r="Y552" s="37">
        <v>0</v>
      </c>
      <c r="Z552" s="37">
        <v>0</v>
      </c>
      <c r="AA552" s="37">
        <v>0</v>
      </c>
      <c r="AB552" s="37">
        <v>0</v>
      </c>
      <c r="AC552" s="37">
        <v>0</v>
      </c>
      <c r="AD552" s="37">
        <v>0</v>
      </c>
      <c r="AE552" s="37">
        <v>0</v>
      </c>
      <c r="AF552" s="31"/>
      <c r="AG552" s="36">
        <v>0</v>
      </c>
      <c r="AH552" s="24">
        <f t="shared" si="118"/>
        <v>0</v>
      </c>
    </row>
    <row r="553" spans="1:34" s="24" customFormat="1" x14ac:dyDescent="0.2">
      <c r="A553" s="33">
        <f t="shared" si="108"/>
        <v>2000</v>
      </c>
      <c r="B553" s="33">
        <f t="shared" si="109"/>
        <v>2100</v>
      </c>
      <c r="C553" s="34" t="s">
        <v>17</v>
      </c>
      <c r="D553" s="34" t="str">
        <f t="shared" si="110"/>
        <v>2</v>
      </c>
      <c r="E553" s="34">
        <f t="shared" si="111"/>
        <v>5</v>
      </c>
      <c r="F553" s="34" t="str">
        <f t="shared" si="112"/>
        <v>04</v>
      </c>
      <c r="G553" s="34" t="str">
        <f t="shared" si="113"/>
        <v>005</v>
      </c>
      <c r="H553" s="33" t="str">
        <f t="shared" si="114"/>
        <v>E001</v>
      </c>
      <c r="I553" s="34">
        <f t="shared" si="115"/>
        <v>21401</v>
      </c>
      <c r="J553" s="34">
        <f t="shared" si="106"/>
        <v>1</v>
      </c>
      <c r="K553" s="34">
        <f t="shared" si="116"/>
        <v>4</v>
      </c>
      <c r="L553" s="34">
        <f t="shared" si="117"/>
        <v>15</v>
      </c>
      <c r="M553" s="34" t="s">
        <v>22</v>
      </c>
      <c r="N553" s="32">
        <v>40005</v>
      </c>
      <c r="O553" s="32" t="s">
        <v>55</v>
      </c>
      <c r="P553" s="32">
        <v>57</v>
      </c>
      <c r="Q553" s="32">
        <v>1</v>
      </c>
      <c r="R553" s="32">
        <v>21401</v>
      </c>
      <c r="S553" s="37">
        <f t="shared" si="107"/>
        <v>3546.82</v>
      </c>
      <c r="T553" s="37">
        <v>0</v>
      </c>
      <c r="U553" s="37">
        <v>0</v>
      </c>
      <c r="V553" s="37">
        <v>3546.82</v>
      </c>
      <c r="W553" s="37">
        <v>0</v>
      </c>
      <c r="X553" s="37">
        <v>0</v>
      </c>
      <c r="Y553" s="37">
        <v>0</v>
      </c>
      <c r="Z553" s="37">
        <v>0</v>
      </c>
      <c r="AA553" s="37">
        <v>0</v>
      </c>
      <c r="AB553" s="37">
        <v>0</v>
      </c>
      <c r="AC553" s="37">
        <v>0</v>
      </c>
      <c r="AD553" s="37">
        <v>0</v>
      </c>
      <c r="AE553" s="37">
        <v>0</v>
      </c>
      <c r="AF553" s="31"/>
      <c r="AG553" s="36">
        <v>3546.82</v>
      </c>
      <c r="AH553" s="24">
        <f t="shared" si="118"/>
        <v>0</v>
      </c>
    </row>
    <row r="554" spans="1:34" s="24" customFormat="1" x14ac:dyDescent="0.2">
      <c r="A554" s="33">
        <f t="shared" si="108"/>
        <v>2000</v>
      </c>
      <c r="B554" s="33">
        <f t="shared" si="109"/>
        <v>2100</v>
      </c>
      <c r="C554" s="34" t="s">
        <v>17</v>
      </c>
      <c r="D554" s="34" t="str">
        <f t="shared" si="110"/>
        <v>2</v>
      </c>
      <c r="E554" s="34">
        <f t="shared" si="111"/>
        <v>5</v>
      </c>
      <c r="F554" s="34" t="str">
        <f t="shared" si="112"/>
        <v>04</v>
      </c>
      <c r="G554" s="34" t="str">
        <f t="shared" si="113"/>
        <v>005</v>
      </c>
      <c r="H554" s="33" t="str">
        <f t="shared" si="114"/>
        <v>E001</v>
      </c>
      <c r="I554" s="34">
        <f t="shared" si="115"/>
        <v>21502</v>
      </c>
      <c r="J554" s="34">
        <f t="shared" si="106"/>
        <v>1</v>
      </c>
      <c r="K554" s="34">
        <f t="shared" si="116"/>
        <v>4</v>
      </c>
      <c r="L554" s="34">
        <f t="shared" si="117"/>
        <v>15</v>
      </c>
      <c r="M554" s="34" t="s">
        <v>22</v>
      </c>
      <c r="N554" s="32">
        <v>40005</v>
      </c>
      <c r="O554" s="32" t="s">
        <v>55</v>
      </c>
      <c r="P554" s="32">
        <v>57</v>
      </c>
      <c r="Q554" s="32">
        <v>1</v>
      </c>
      <c r="R554" s="32">
        <v>21502</v>
      </c>
      <c r="S554" s="37">
        <f t="shared" si="107"/>
        <v>0</v>
      </c>
      <c r="T554" s="37">
        <v>0</v>
      </c>
      <c r="U554" s="37">
        <v>0</v>
      </c>
      <c r="V554" s="37">
        <v>0</v>
      </c>
      <c r="W554" s="37">
        <v>0</v>
      </c>
      <c r="X554" s="37">
        <v>0</v>
      </c>
      <c r="Y554" s="37">
        <v>0</v>
      </c>
      <c r="Z554" s="37">
        <v>0</v>
      </c>
      <c r="AA554" s="37">
        <v>0</v>
      </c>
      <c r="AB554" s="37">
        <v>0</v>
      </c>
      <c r="AC554" s="37">
        <v>0</v>
      </c>
      <c r="AD554" s="37">
        <v>0</v>
      </c>
      <c r="AE554" s="37">
        <v>0</v>
      </c>
      <c r="AF554" s="31"/>
      <c r="AG554" s="36">
        <v>0</v>
      </c>
      <c r="AH554" s="24">
        <f t="shared" si="118"/>
        <v>0</v>
      </c>
    </row>
    <row r="555" spans="1:34" s="24" customFormat="1" x14ac:dyDescent="0.2">
      <c r="A555" s="33">
        <f t="shared" si="108"/>
        <v>2000</v>
      </c>
      <c r="B555" s="33">
        <f t="shared" si="109"/>
        <v>2200</v>
      </c>
      <c r="C555" s="34" t="s">
        <v>17</v>
      </c>
      <c r="D555" s="34" t="str">
        <f t="shared" si="110"/>
        <v>2</v>
      </c>
      <c r="E555" s="34">
        <f t="shared" si="111"/>
        <v>5</v>
      </c>
      <c r="F555" s="34" t="str">
        <f t="shared" si="112"/>
        <v>04</v>
      </c>
      <c r="G555" s="34" t="str">
        <f t="shared" si="113"/>
        <v>005</v>
      </c>
      <c r="H555" s="33" t="str">
        <f t="shared" si="114"/>
        <v>E001</v>
      </c>
      <c r="I555" s="34">
        <f t="shared" si="115"/>
        <v>22104</v>
      </c>
      <c r="J555" s="34">
        <f t="shared" si="106"/>
        <v>1</v>
      </c>
      <c r="K555" s="34">
        <f t="shared" si="116"/>
        <v>4</v>
      </c>
      <c r="L555" s="34">
        <f t="shared" si="117"/>
        <v>15</v>
      </c>
      <c r="M555" s="34" t="s">
        <v>22</v>
      </c>
      <c r="N555" s="32">
        <v>40005</v>
      </c>
      <c r="O555" s="32" t="s">
        <v>55</v>
      </c>
      <c r="P555" s="32">
        <v>57</v>
      </c>
      <c r="Q555" s="32">
        <v>1</v>
      </c>
      <c r="R555" s="32">
        <v>22104</v>
      </c>
      <c r="S555" s="37">
        <f t="shared" si="107"/>
        <v>29225</v>
      </c>
      <c r="T555" s="37">
        <v>0</v>
      </c>
      <c r="U555" s="37">
        <v>3950</v>
      </c>
      <c r="V555" s="37">
        <v>10700</v>
      </c>
      <c r="W555" s="37">
        <v>0</v>
      </c>
      <c r="X555" s="37">
        <v>0</v>
      </c>
      <c r="Y555" s="37">
        <v>2275</v>
      </c>
      <c r="Z555" s="37">
        <v>7250</v>
      </c>
      <c r="AA555" s="37">
        <v>5050</v>
      </c>
      <c r="AB555" s="37">
        <v>0</v>
      </c>
      <c r="AC555" s="37">
        <v>0</v>
      </c>
      <c r="AD555" s="37">
        <v>0</v>
      </c>
      <c r="AE555" s="37">
        <v>0</v>
      </c>
      <c r="AF555" s="31"/>
      <c r="AG555" s="36">
        <v>29225</v>
      </c>
      <c r="AH555" s="24">
        <f t="shared" si="118"/>
        <v>0</v>
      </c>
    </row>
    <row r="556" spans="1:34" s="24" customFormat="1" x14ac:dyDescent="0.2">
      <c r="A556" s="33">
        <f t="shared" si="108"/>
        <v>2000</v>
      </c>
      <c r="B556" s="33">
        <f t="shared" si="109"/>
        <v>2400</v>
      </c>
      <c r="C556" s="34" t="s">
        <v>17</v>
      </c>
      <c r="D556" s="34" t="str">
        <f t="shared" si="110"/>
        <v>2</v>
      </c>
      <c r="E556" s="34">
        <f t="shared" si="111"/>
        <v>5</v>
      </c>
      <c r="F556" s="34" t="str">
        <f t="shared" si="112"/>
        <v>04</v>
      </c>
      <c r="G556" s="34" t="str">
        <f t="shared" si="113"/>
        <v>005</v>
      </c>
      <c r="H556" s="33" t="str">
        <f t="shared" si="114"/>
        <v>E001</v>
      </c>
      <c r="I556" s="34">
        <f t="shared" si="115"/>
        <v>24101</v>
      </c>
      <c r="J556" s="34">
        <f t="shared" si="106"/>
        <v>1</v>
      </c>
      <c r="K556" s="34">
        <f t="shared" si="116"/>
        <v>4</v>
      </c>
      <c r="L556" s="34">
        <f t="shared" si="117"/>
        <v>15</v>
      </c>
      <c r="M556" s="34" t="s">
        <v>22</v>
      </c>
      <c r="N556" s="32">
        <v>40005</v>
      </c>
      <c r="O556" s="32" t="s">
        <v>55</v>
      </c>
      <c r="P556" s="32">
        <v>57</v>
      </c>
      <c r="Q556" s="32">
        <v>1</v>
      </c>
      <c r="R556" s="32">
        <v>24101</v>
      </c>
      <c r="S556" s="37">
        <f t="shared" si="107"/>
        <v>5214</v>
      </c>
      <c r="T556" s="37">
        <v>0</v>
      </c>
      <c r="U556" s="37">
        <v>0</v>
      </c>
      <c r="V556" s="37">
        <v>0</v>
      </c>
      <c r="W556" s="37">
        <v>0</v>
      </c>
      <c r="X556" s="37">
        <v>0</v>
      </c>
      <c r="Y556" s="37">
        <v>0</v>
      </c>
      <c r="Z556" s="37">
        <v>5214</v>
      </c>
      <c r="AA556" s="37">
        <v>0</v>
      </c>
      <c r="AB556" s="37">
        <v>0</v>
      </c>
      <c r="AC556" s="37">
        <v>0</v>
      </c>
      <c r="AD556" s="37">
        <v>0</v>
      </c>
      <c r="AE556" s="37">
        <v>0</v>
      </c>
      <c r="AF556" s="31"/>
      <c r="AG556" s="36">
        <v>5214</v>
      </c>
      <c r="AH556" s="24">
        <f t="shared" si="118"/>
        <v>0</v>
      </c>
    </row>
    <row r="557" spans="1:34" s="24" customFormat="1" x14ac:dyDescent="0.2">
      <c r="A557" s="33">
        <f t="shared" si="108"/>
        <v>2000</v>
      </c>
      <c r="B557" s="33">
        <f t="shared" si="109"/>
        <v>2400</v>
      </c>
      <c r="C557" s="34" t="s">
        <v>17</v>
      </c>
      <c r="D557" s="34" t="str">
        <f t="shared" si="110"/>
        <v>2</v>
      </c>
      <c r="E557" s="34">
        <f t="shared" si="111"/>
        <v>5</v>
      </c>
      <c r="F557" s="34" t="str">
        <f t="shared" si="112"/>
        <v>04</v>
      </c>
      <c r="G557" s="34" t="str">
        <f t="shared" si="113"/>
        <v>005</v>
      </c>
      <c r="H557" s="33" t="str">
        <f t="shared" si="114"/>
        <v>E001</v>
      </c>
      <c r="I557" s="34">
        <f t="shared" si="115"/>
        <v>24201</v>
      </c>
      <c r="J557" s="34">
        <f t="shared" si="106"/>
        <v>1</v>
      </c>
      <c r="K557" s="34">
        <f t="shared" si="116"/>
        <v>4</v>
      </c>
      <c r="L557" s="34">
        <f t="shared" si="117"/>
        <v>15</v>
      </c>
      <c r="M557" s="34" t="s">
        <v>22</v>
      </c>
      <c r="N557" s="32">
        <v>40005</v>
      </c>
      <c r="O557" s="32" t="s">
        <v>55</v>
      </c>
      <c r="P557" s="32">
        <v>57</v>
      </c>
      <c r="Q557" s="32">
        <v>1</v>
      </c>
      <c r="R557" s="32">
        <v>24201</v>
      </c>
      <c r="S557" s="37">
        <f t="shared" si="107"/>
        <v>2643</v>
      </c>
      <c r="T557" s="37">
        <v>0</v>
      </c>
      <c r="U557" s="37">
        <v>0</v>
      </c>
      <c r="V557" s="37">
        <v>0</v>
      </c>
      <c r="W557" s="37">
        <v>0</v>
      </c>
      <c r="X557" s="37">
        <v>0</v>
      </c>
      <c r="Y557" s="37">
        <v>0</v>
      </c>
      <c r="Z557" s="37">
        <v>2643</v>
      </c>
      <c r="AA557" s="37">
        <v>0</v>
      </c>
      <c r="AB557" s="37">
        <v>0</v>
      </c>
      <c r="AC557" s="37">
        <v>0</v>
      </c>
      <c r="AD557" s="37">
        <v>0</v>
      </c>
      <c r="AE557" s="37">
        <v>0</v>
      </c>
      <c r="AF557" s="31"/>
      <c r="AG557" s="36">
        <v>2643</v>
      </c>
      <c r="AH557" s="24">
        <f t="shared" si="118"/>
        <v>0</v>
      </c>
    </row>
    <row r="558" spans="1:34" s="24" customFormat="1" x14ac:dyDescent="0.2">
      <c r="A558" s="33">
        <f t="shared" si="108"/>
        <v>2000</v>
      </c>
      <c r="B558" s="33">
        <f t="shared" si="109"/>
        <v>2400</v>
      </c>
      <c r="C558" s="34" t="s">
        <v>17</v>
      </c>
      <c r="D558" s="34" t="str">
        <f t="shared" si="110"/>
        <v>2</v>
      </c>
      <c r="E558" s="34">
        <f t="shared" si="111"/>
        <v>5</v>
      </c>
      <c r="F558" s="34" t="str">
        <f t="shared" si="112"/>
        <v>04</v>
      </c>
      <c r="G558" s="34" t="str">
        <f t="shared" si="113"/>
        <v>005</v>
      </c>
      <c r="H558" s="33" t="str">
        <f t="shared" si="114"/>
        <v>E001</v>
      </c>
      <c r="I558" s="34">
        <f t="shared" si="115"/>
        <v>24401</v>
      </c>
      <c r="J558" s="34">
        <f t="shared" si="106"/>
        <v>1</v>
      </c>
      <c r="K558" s="34">
        <f t="shared" si="116"/>
        <v>4</v>
      </c>
      <c r="L558" s="34">
        <f t="shared" si="117"/>
        <v>15</v>
      </c>
      <c r="M558" s="34" t="s">
        <v>22</v>
      </c>
      <c r="N558" s="32">
        <v>40005</v>
      </c>
      <c r="O558" s="32" t="s">
        <v>55</v>
      </c>
      <c r="P558" s="32">
        <v>57</v>
      </c>
      <c r="Q558" s="32">
        <v>1</v>
      </c>
      <c r="R558" s="32">
        <v>24401</v>
      </c>
      <c r="S558" s="37">
        <f t="shared" si="107"/>
        <v>0</v>
      </c>
      <c r="T558" s="37">
        <v>0</v>
      </c>
      <c r="U558" s="37">
        <v>0</v>
      </c>
      <c r="V558" s="37">
        <v>0</v>
      </c>
      <c r="W558" s="37">
        <v>0</v>
      </c>
      <c r="X558" s="37">
        <v>0</v>
      </c>
      <c r="Y558" s="37">
        <v>0</v>
      </c>
      <c r="Z558" s="37">
        <v>0</v>
      </c>
      <c r="AA558" s="37">
        <v>0</v>
      </c>
      <c r="AB558" s="37">
        <v>0</v>
      </c>
      <c r="AC558" s="37">
        <v>0</v>
      </c>
      <c r="AD558" s="37">
        <v>0</v>
      </c>
      <c r="AE558" s="37">
        <v>0</v>
      </c>
      <c r="AF558" s="31"/>
      <c r="AG558" s="36">
        <v>0</v>
      </c>
      <c r="AH558" s="24">
        <f t="shared" si="118"/>
        <v>0</v>
      </c>
    </row>
    <row r="559" spans="1:34" s="24" customFormat="1" x14ac:dyDescent="0.2">
      <c r="A559" s="33">
        <f t="shared" si="108"/>
        <v>2000</v>
      </c>
      <c r="B559" s="33">
        <f t="shared" si="109"/>
        <v>2400</v>
      </c>
      <c r="C559" s="34" t="s">
        <v>17</v>
      </c>
      <c r="D559" s="34" t="str">
        <f t="shared" si="110"/>
        <v>2</v>
      </c>
      <c r="E559" s="34">
        <f t="shared" si="111"/>
        <v>5</v>
      </c>
      <c r="F559" s="34" t="str">
        <f t="shared" si="112"/>
        <v>04</v>
      </c>
      <c r="G559" s="34" t="str">
        <f t="shared" si="113"/>
        <v>005</v>
      </c>
      <c r="H559" s="33" t="str">
        <f t="shared" si="114"/>
        <v>E001</v>
      </c>
      <c r="I559" s="34">
        <f t="shared" si="115"/>
        <v>24601</v>
      </c>
      <c r="J559" s="34">
        <f t="shared" si="106"/>
        <v>1</v>
      </c>
      <c r="K559" s="34">
        <f t="shared" si="116"/>
        <v>4</v>
      </c>
      <c r="L559" s="34">
        <f t="shared" si="117"/>
        <v>15</v>
      </c>
      <c r="M559" s="34" t="s">
        <v>22</v>
      </c>
      <c r="N559" s="32">
        <v>40005</v>
      </c>
      <c r="O559" s="32" t="s">
        <v>55</v>
      </c>
      <c r="P559" s="32">
        <v>57</v>
      </c>
      <c r="Q559" s="32">
        <v>1</v>
      </c>
      <c r="R559" s="32">
        <v>24601</v>
      </c>
      <c r="S559" s="37">
        <f t="shared" si="107"/>
        <v>41148.68</v>
      </c>
      <c r="T559" s="37">
        <v>0</v>
      </c>
      <c r="U559" s="37">
        <v>20880</v>
      </c>
      <c r="V559" s="37">
        <v>0</v>
      </c>
      <c r="W559" s="37">
        <v>0</v>
      </c>
      <c r="X559" s="37">
        <v>0</v>
      </c>
      <c r="Y559" s="37">
        <v>0</v>
      </c>
      <c r="Z559" s="37">
        <v>4609.84</v>
      </c>
      <c r="AA559" s="37">
        <v>15658.84</v>
      </c>
      <c r="AB559" s="37">
        <v>0</v>
      </c>
      <c r="AC559" s="37">
        <v>0</v>
      </c>
      <c r="AD559" s="37">
        <v>0</v>
      </c>
      <c r="AE559" s="37">
        <v>0</v>
      </c>
      <c r="AF559" s="31"/>
      <c r="AG559" s="36">
        <v>41148.68</v>
      </c>
      <c r="AH559" s="24">
        <f t="shared" si="118"/>
        <v>0</v>
      </c>
    </row>
    <row r="560" spans="1:34" s="24" customFormat="1" x14ac:dyDescent="0.2">
      <c r="A560" s="33">
        <f t="shared" si="108"/>
        <v>2000</v>
      </c>
      <c r="B560" s="33">
        <f t="shared" si="109"/>
        <v>2400</v>
      </c>
      <c r="C560" s="34" t="s">
        <v>17</v>
      </c>
      <c r="D560" s="34" t="str">
        <f t="shared" si="110"/>
        <v>2</v>
      </c>
      <c r="E560" s="34">
        <f t="shared" si="111"/>
        <v>5</v>
      </c>
      <c r="F560" s="34" t="str">
        <f t="shared" si="112"/>
        <v>04</v>
      </c>
      <c r="G560" s="34" t="str">
        <f t="shared" si="113"/>
        <v>005</v>
      </c>
      <c r="H560" s="33" t="str">
        <f t="shared" si="114"/>
        <v>E001</v>
      </c>
      <c r="I560" s="34">
        <f t="shared" si="115"/>
        <v>24701</v>
      </c>
      <c r="J560" s="34">
        <f t="shared" si="106"/>
        <v>1</v>
      </c>
      <c r="K560" s="34">
        <f t="shared" si="116"/>
        <v>4</v>
      </c>
      <c r="L560" s="34">
        <f t="shared" si="117"/>
        <v>15</v>
      </c>
      <c r="M560" s="34" t="s">
        <v>22</v>
      </c>
      <c r="N560" s="32">
        <v>40005</v>
      </c>
      <c r="O560" s="32" t="s">
        <v>55</v>
      </c>
      <c r="P560" s="32">
        <v>57</v>
      </c>
      <c r="Q560" s="32">
        <v>1</v>
      </c>
      <c r="R560" s="32">
        <v>24701</v>
      </c>
      <c r="S560" s="37">
        <f t="shared" si="107"/>
        <v>40639.460000000006</v>
      </c>
      <c r="T560" s="37">
        <v>0</v>
      </c>
      <c r="U560" s="37">
        <v>0</v>
      </c>
      <c r="V560" s="37">
        <v>1816.2</v>
      </c>
      <c r="W560" s="37">
        <v>0</v>
      </c>
      <c r="X560" s="37">
        <v>0</v>
      </c>
      <c r="Y560" s="37">
        <v>0</v>
      </c>
      <c r="Z560" s="37">
        <v>7823.27</v>
      </c>
      <c r="AA560" s="37">
        <v>9420.64</v>
      </c>
      <c r="AB560" s="37">
        <v>21579.350000000002</v>
      </c>
      <c r="AC560" s="37">
        <v>0</v>
      </c>
      <c r="AD560" s="37">
        <v>0</v>
      </c>
      <c r="AE560" s="37">
        <v>0</v>
      </c>
      <c r="AF560" s="31"/>
      <c r="AG560" s="36">
        <v>40639.460000000006</v>
      </c>
      <c r="AH560" s="24">
        <f t="shared" si="118"/>
        <v>0</v>
      </c>
    </row>
    <row r="561" spans="1:34" s="24" customFormat="1" x14ac:dyDescent="0.2">
      <c r="A561" s="33">
        <f t="shared" si="108"/>
        <v>2000</v>
      </c>
      <c r="B561" s="33">
        <f t="shared" si="109"/>
        <v>2400</v>
      </c>
      <c r="C561" s="34" t="s">
        <v>17</v>
      </c>
      <c r="D561" s="34" t="str">
        <f t="shared" si="110"/>
        <v>2</v>
      </c>
      <c r="E561" s="34">
        <f t="shared" si="111"/>
        <v>5</v>
      </c>
      <c r="F561" s="34" t="str">
        <f t="shared" si="112"/>
        <v>04</v>
      </c>
      <c r="G561" s="34" t="str">
        <f t="shared" si="113"/>
        <v>005</v>
      </c>
      <c r="H561" s="33" t="str">
        <f t="shared" si="114"/>
        <v>E001</v>
      </c>
      <c r="I561" s="34">
        <f t="shared" si="115"/>
        <v>24801</v>
      </c>
      <c r="J561" s="34">
        <f t="shared" si="106"/>
        <v>1</v>
      </c>
      <c r="K561" s="34">
        <f t="shared" si="116"/>
        <v>4</v>
      </c>
      <c r="L561" s="34">
        <f t="shared" si="117"/>
        <v>15</v>
      </c>
      <c r="M561" s="34" t="s">
        <v>22</v>
      </c>
      <c r="N561" s="32">
        <v>40005</v>
      </c>
      <c r="O561" s="32" t="s">
        <v>55</v>
      </c>
      <c r="P561" s="32">
        <v>57</v>
      </c>
      <c r="Q561" s="32">
        <v>1</v>
      </c>
      <c r="R561" s="32">
        <v>24801</v>
      </c>
      <c r="S561" s="37">
        <f t="shared" si="107"/>
        <v>59931.73</v>
      </c>
      <c r="T561" s="37">
        <v>0</v>
      </c>
      <c r="U561" s="37">
        <v>0</v>
      </c>
      <c r="V561" s="37">
        <v>0</v>
      </c>
      <c r="W561" s="37">
        <v>0</v>
      </c>
      <c r="X561" s="37">
        <v>2100.0100000000002</v>
      </c>
      <c r="Y561" s="37">
        <v>0</v>
      </c>
      <c r="Z561" s="37">
        <v>0</v>
      </c>
      <c r="AA561" s="37">
        <v>14291.2</v>
      </c>
      <c r="AB561" s="37">
        <v>43211.520000000004</v>
      </c>
      <c r="AC561" s="37">
        <v>0</v>
      </c>
      <c r="AD561" s="37">
        <v>329</v>
      </c>
      <c r="AE561" s="37">
        <v>0</v>
      </c>
      <c r="AF561" s="31"/>
      <c r="AG561" s="36">
        <v>59931.73</v>
      </c>
      <c r="AH561" s="24">
        <f t="shared" si="118"/>
        <v>0</v>
      </c>
    </row>
    <row r="562" spans="1:34" s="24" customFormat="1" x14ac:dyDescent="0.2">
      <c r="A562" s="33">
        <f t="shared" si="108"/>
        <v>2000</v>
      </c>
      <c r="B562" s="33">
        <f t="shared" si="109"/>
        <v>2400</v>
      </c>
      <c r="C562" s="34" t="s">
        <v>17</v>
      </c>
      <c r="D562" s="34" t="str">
        <f t="shared" si="110"/>
        <v>2</v>
      </c>
      <c r="E562" s="34">
        <f t="shared" si="111"/>
        <v>5</v>
      </c>
      <c r="F562" s="34" t="str">
        <f t="shared" si="112"/>
        <v>04</v>
      </c>
      <c r="G562" s="34" t="str">
        <f t="shared" si="113"/>
        <v>005</v>
      </c>
      <c r="H562" s="33" t="str">
        <f t="shared" si="114"/>
        <v>E001</v>
      </c>
      <c r="I562" s="34">
        <f t="shared" si="115"/>
        <v>24901</v>
      </c>
      <c r="J562" s="34">
        <f t="shared" si="106"/>
        <v>1</v>
      </c>
      <c r="K562" s="34">
        <f t="shared" si="116"/>
        <v>4</v>
      </c>
      <c r="L562" s="34">
        <f t="shared" si="117"/>
        <v>15</v>
      </c>
      <c r="M562" s="34" t="s">
        <v>22</v>
      </c>
      <c r="N562" s="32">
        <v>40005</v>
      </c>
      <c r="O562" s="32" t="s">
        <v>55</v>
      </c>
      <c r="P562" s="32">
        <v>57</v>
      </c>
      <c r="Q562" s="32">
        <v>1</v>
      </c>
      <c r="R562" s="32">
        <v>24901</v>
      </c>
      <c r="S562" s="37">
        <f t="shared" si="107"/>
        <v>16471.8</v>
      </c>
      <c r="T562" s="37">
        <v>0</v>
      </c>
      <c r="U562" s="37">
        <v>0</v>
      </c>
      <c r="V562" s="37">
        <v>0</v>
      </c>
      <c r="W562" s="37">
        <v>0</v>
      </c>
      <c r="X562" s="37">
        <v>0</v>
      </c>
      <c r="Y562" s="37">
        <v>0</v>
      </c>
      <c r="Z562" s="37">
        <v>6558.64</v>
      </c>
      <c r="AA562" s="37">
        <v>0</v>
      </c>
      <c r="AB562" s="37">
        <v>2911.6</v>
      </c>
      <c r="AC562" s="37">
        <v>1009</v>
      </c>
      <c r="AD562" s="37">
        <v>5992.56</v>
      </c>
      <c r="AE562" s="37">
        <v>0</v>
      </c>
      <c r="AF562" s="31"/>
      <c r="AG562" s="36">
        <v>16471.8</v>
      </c>
      <c r="AH562" s="24">
        <f t="shared" si="118"/>
        <v>0</v>
      </c>
    </row>
    <row r="563" spans="1:34" s="24" customFormat="1" x14ac:dyDescent="0.2">
      <c r="A563" s="33">
        <f t="shared" si="108"/>
        <v>2000</v>
      </c>
      <c r="B563" s="33">
        <f t="shared" si="109"/>
        <v>2500</v>
      </c>
      <c r="C563" s="34" t="s">
        <v>17</v>
      </c>
      <c r="D563" s="34" t="str">
        <f t="shared" si="110"/>
        <v>2</v>
      </c>
      <c r="E563" s="34">
        <f t="shared" si="111"/>
        <v>5</v>
      </c>
      <c r="F563" s="34" t="str">
        <f t="shared" si="112"/>
        <v>04</v>
      </c>
      <c r="G563" s="34" t="str">
        <f t="shared" si="113"/>
        <v>005</v>
      </c>
      <c r="H563" s="33" t="str">
        <f t="shared" si="114"/>
        <v>E001</v>
      </c>
      <c r="I563" s="34">
        <f t="shared" si="115"/>
        <v>25101</v>
      </c>
      <c r="J563" s="34">
        <f t="shared" si="106"/>
        <v>1</v>
      </c>
      <c r="K563" s="34">
        <f t="shared" si="116"/>
        <v>4</v>
      </c>
      <c r="L563" s="34">
        <f t="shared" si="117"/>
        <v>15</v>
      </c>
      <c r="M563" s="34" t="s">
        <v>22</v>
      </c>
      <c r="N563" s="32">
        <v>40005</v>
      </c>
      <c r="O563" s="32" t="s">
        <v>55</v>
      </c>
      <c r="P563" s="32">
        <v>57</v>
      </c>
      <c r="Q563" s="32">
        <v>1</v>
      </c>
      <c r="R563" s="32">
        <v>25101</v>
      </c>
      <c r="S563" s="37">
        <f t="shared" si="107"/>
        <v>49300</v>
      </c>
      <c r="T563" s="37">
        <v>0</v>
      </c>
      <c r="U563" s="37">
        <v>0</v>
      </c>
      <c r="V563" s="37">
        <v>0</v>
      </c>
      <c r="W563" s="37">
        <v>0</v>
      </c>
      <c r="X563" s="37">
        <v>0</v>
      </c>
      <c r="Y563" s="37">
        <v>0</v>
      </c>
      <c r="Z563" s="37">
        <v>0</v>
      </c>
      <c r="AA563" s="37">
        <v>2610</v>
      </c>
      <c r="AB563" s="37">
        <v>41760</v>
      </c>
      <c r="AC563" s="37">
        <v>0</v>
      </c>
      <c r="AD563" s="37">
        <v>4930</v>
      </c>
      <c r="AE563" s="37">
        <v>0</v>
      </c>
      <c r="AF563" s="31"/>
      <c r="AG563" s="36">
        <v>49300</v>
      </c>
      <c r="AH563" s="24">
        <f t="shared" si="118"/>
        <v>0</v>
      </c>
    </row>
    <row r="564" spans="1:34" s="24" customFormat="1" x14ac:dyDescent="0.2">
      <c r="A564" s="33">
        <f t="shared" si="108"/>
        <v>2000</v>
      </c>
      <c r="B564" s="33">
        <f t="shared" si="109"/>
        <v>2500</v>
      </c>
      <c r="C564" s="34" t="s">
        <v>17</v>
      </c>
      <c r="D564" s="34" t="str">
        <f t="shared" si="110"/>
        <v>2</v>
      </c>
      <c r="E564" s="34">
        <f t="shared" si="111"/>
        <v>5</v>
      </c>
      <c r="F564" s="34" t="str">
        <f t="shared" si="112"/>
        <v>04</v>
      </c>
      <c r="G564" s="34" t="str">
        <f t="shared" si="113"/>
        <v>005</v>
      </c>
      <c r="H564" s="33" t="str">
        <f t="shared" si="114"/>
        <v>E001</v>
      </c>
      <c r="I564" s="34">
        <f t="shared" si="115"/>
        <v>25201</v>
      </c>
      <c r="J564" s="34">
        <f t="shared" si="106"/>
        <v>1</v>
      </c>
      <c r="K564" s="34">
        <f t="shared" si="116"/>
        <v>4</v>
      </c>
      <c r="L564" s="34">
        <f t="shared" si="117"/>
        <v>15</v>
      </c>
      <c r="M564" s="34" t="s">
        <v>22</v>
      </c>
      <c r="N564" s="32">
        <v>40005</v>
      </c>
      <c r="O564" s="32" t="s">
        <v>55</v>
      </c>
      <c r="P564" s="32">
        <v>57</v>
      </c>
      <c r="Q564" s="32">
        <v>1</v>
      </c>
      <c r="R564" s="32">
        <v>25201</v>
      </c>
      <c r="S564" s="37">
        <f t="shared" si="107"/>
        <v>15952</v>
      </c>
      <c r="T564" s="37">
        <v>0</v>
      </c>
      <c r="U564" s="37">
        <v>0</v>
      </c>
      <c r="V564" s="37">
        <v>0</v>
      </c>
      <c r="W564" s="37">
        <v>0</v>
      </c>
      <c r="X564" s="37">
        <v>0</v>
      </c>
      <c r="Y564" s="37">
        <v>0</v>
      </c>
      <c r="Z564" s="37">
        <v>0</v>
      </c>
      <c r="AA564" s="37">
        <v>11296</v>
      </c>
      <c r="AB564" s="37">
        <v>1909</v>
      </c>
      <c r="AC564" s="37">
        <v>2747</v>
      </c>
      <c r="AD564" s="37">
        <v>0</v>
      </c>
      <c r="AE564" s="37">
        <v>0</v>
      </c>
      <c r="AF564" s="31"/>
      <c r="AG564" s="36">
        <v>15952</v>
      </c>
      <c r="AH564" s="24">
        <f t="shared" si="118"/>
        <v>0</v>
      </c>
    </row>
    <row r="565" spans="1:34" s="24" customFormat="1" x14ac:dyDescent="0.2">
      <c r="A565" s="33">
        <f t="shared" si="108"/>
        <v>2000</v>
      </c>
      <c r="B565" s="33">
        <f t="shared" si="109"/>
        <v>2500</v>
      </c>
      <c r="C565" s="34" t="s">
        <v>17</v>
      </c>
      <c r="D565" s="34" t="str">
        <f t="shared" si="110"/>
        <v>2</v>
      </c>
      <c r="E565" s="34">
        <f t="shared" si="111"/>
        <v>5</v>
      </c>
      <c r="F565" s="34" t="str">
        <f t="shared" si="112"/>
        <v>04</v>
      </c>
      <c r="G565" s="34" t="str">
        <f t="shared" si="113"/>
        <v>005</v>
      </c>
      <c r="H565" s="33" t="str">
        <f t="shared" si="114"/>
        <v>E001</v>
      </c>
      <c r="I565" s="34">
        <f t="shared" si="115"/>
        <v>25501</v>
      </c>
      <c r="J565" s="34">
        <f t="shared" si="106"/>
        <v>1</v>
      </c>
      <c r="K565" s="34">
        <f t="shared" si="116"/>
        <v>4</v>
      </c>
      <c r="L565" s="34">
        <f t="shared" si="117"/>
        <v>15</v>
      </c>
      <c r="M565" s="34" t="s">
        <v>22</v>
      </c>
      <c r="N565" s="32">
        <v>40005</v>
      </c>
      <c r="O565" s="32" t="s">
        <v>55</v>
      </c>
      <c r="P565" s="32">
        <v>57</v>
      </c>
      <c r="Q565" s="32">
        <v>1</v>
      </c>
      <c r="R565" s="32">
        <v>25501</v>
      </c>
      <c r="S565" s="37">
        <f t="shared" si="107"/>
        <v>8432.6899999999987</v>
      </c>
      <c r="T565" s="37">
        <v>0</v>
      </c>
      <c r="U565" s="37">
        <v>0</v>
      </c>
      <c r="V565" s="37">
        <v>0</v>
      </c>
      <c r="W565" s="37">
        <v>0</v>
      </c>
      <c r="X565" s="37">
        <v>0</v>
      </c>
      <c r="Y565" s="37">
        <v>0</v>
      </c>
      <c r="Z565" s="37">
        <v>0</v>
      </c>
      <c r="AA565" s="37">
        <v>0</v>
      </c>
      <c r="AB565" s="37">
        <v>0</v>
      </c>
      <c r="AC565" s="37">
        <v>450</v>
      </c>
      <c r="AD565" s="37">
        <v>7982.69</v>
      </c>
      <c r="AE565" s="37">
        <v>0</v>
      </c>
      <c r="AF565" s="31"/>
      <c r="AG565" s="36">
        <v>8432.6899999999987</v>
      </c>
      <c r="AH565" s="24">
        <f t="shared" si="118"/>
        <v>0</v>
      </c>
    </row>
    <row r="566" spans="1:34" s="24" customFormat="1" x14ac:dyDescent="0.2">
      <c r="A566" s="33">
        <f t="shared" si="108"/>
        <v>2000</v>
      </c>
      <c r="B566" s="33">
        <f t="shared" si="109"/>
        <v>2600</v>
      </c>
      <c r="C566" s="34" t="s">
        <v>17</v>
      </c>
      <c r="D566" s="34" t="str">
        <f t="shared" si="110"/>
        <v>2</v>
      </c>
      <c r="E566" s="34">
        <f t="shared" si="111"/>
        <v>5</v>
      </c>
      <c r="F566" s="34" t="str">
        <f t="shared" si="112"/>
        <v>04</v>
      </c>
      <c r="G566" s="34" t="str">
        <f t="shared" si="113"/>
        <v>005</v>
      </c>
      <c r="H566" s="33" t="str">
        <f t="shared" si="114"/>
        <v>E001</v>
      </c>
      <c r="I566" s="34">
        <f t="shared" si="115"/>
        <v>26102</v>
      </c>
      <c r="J566" s="34">
        <f t="shared" si="106"/>
        <v>1</v>
      </c>
      <c r="K566" s="34">
        <f t="shared" si="116"/>
        <v>4</v>
      </c>
      <c r="L566" s="34">
        <f t="shared" si="117"/>
        <v>15</v>
      </c>
      <c r="M566" s="34" t="s">
        <v>22</v>
      </c>
      <c r="N566" s="32">
        <v>40005</v>
      </c>
      <c r="O566" s="32" t="s">
        <v>55</v>
      </c>
      <c r="P566" s="32">
        <v>57</v>
      </c>
      <c r="Q566" s="32">
        <v>1</v>
      </c>
      <c r="R566" s="32">
        <v>26102</v>
      </c>
      <c r="S566" s="37">
        <f t="shared" si="107"/>
        <v>27661.610000000004</v>
      </c>
      <c r="T566" s="37">
        <v>0</v>
      </c>
      <c r="U566" s="37">
        <v>0</v>
      </c>
      <c r="V566" s="37">
        <v>5140.32</v>
      </c>
      <c r="W566" s="37">
        <v>0</v>
      </c>
      <c r="X566" s="37">
        <v>5221.2000000000007</v>
      </c>
      <c r="Y566" s="37">
        <v>0</v>
      </c>
      <c r="Z566" s="37">
        <v>2451.4499999999998</v>
      </c>
      <c r="AA566" s="37">
        <v>0</v>
      </c>
      <c r="AB566" s="37">
        <v>9054.19</v>
      </c>
      <c r="AC566" s="37">
        <v>4944.72</v>
      </c>
      <c r="AD566" s="37">
        <v>849.73</v>
      </c>
      <c r="AE566" s="37">
        <v>0</v>
      </c>
      <c r="AF566" s="31"/>
      <c r="AG566" s="36">
        <v>27661.610000000004</v>
      </c>
      <c r="AH566" s="24">
        <f t="shared" si="118"/>
        <v>0</v>
      </c>
    </row>
    <row r="567" spans="1:34" s="24" customFormat="1" x14ac:dyDescent="0.2">
      <c r="A567" s="33">
        <f t="shared" si="108"/>
        <v>2000</v>
      </c>
      <c r="B567" s="33">
        <f t="shared" si="109"/>
        <v>2700</v>
      </c>
      <c r="C567" s="34" t="s">
        <v>17</v>
      </c>
      <c r="D567" s="34" t="str">
        <f t="shared" si="110"/>
        <v>2</v>
      </c>
      <c r="E567" s="34">
        <f t="shared" si="111"/>
        <v>5</v>
      </c>
      <c r="F567" s="34" t="str">
        <f t="shared" si="112"/>
        <v>04</v>
      </c>
      <c r="G567" s="34" t="str">
        <f t="shared" si="113"/>
        <v>005</v>
      </c>
      <c r="H567" s="33" t="str">
        <f t="shared" si="114"/>
        <v>E001</v>
      </c>
      <c r="I567" s="34">
        <f t="shared" si="115"/>
        <v>27401</v>
      </c>
      <c r="J567" s="34">
        <f t="shared" si="106"/>
        <v>1</v>
      </c>
      <c r="K567" s="34">
        <f t="shared" si="116"/>
        <v>4</v>
      </c>
      <c r="L567" s="34">
        <f t="shared" si="117"/>
        <v>15</v>
      </c>
      <c r="M567" s="34" t="s">
        <v>22</v>
      </c>
      <c r="N567" s="32">
        <v>40005</v>
      </c>
      <c r="O567" s="32" t="s">
        <v>55</v>
      </c>
      <c r="P567" s="32">
        <v>57</v>
      </c>
      <c r="Q567" s="32">
        <v>1</v>
      </c>
      <c r="R567" s="32">
        <v>27401</v>
      </c>
      <c r="S567" s="37">
        <f t="shared" si="107"/>
        <v>0</v>
      </c>
      <c r="T567" s="37">
        <v>0</v>
      </c>
      <c r="U567" s="37">
        <v>0</v>
      </c>
      <c r="V567" s="37">
        <v>0</v>
      </c>
      <c r="W567" s="37">
        <v>0</v>
      </c>
      <c r="X567" s="37">
        <v>0</v>
      </c>
      <c r="Y567" s="37">
        <v>0</v>
      </c>
      <c r="Z567" s="37">
        <v>0</v>
      </c>
      <c r="AA567" s="37">
        <v>0</v>
      </c>
      <c r="AB567" s="37">
        <v>0</v>
      </c>
      <c r="AC567" s="37">
        <v>0</v>
      </c>
      <c r="AD567" s="37">
        <v>0</v>
      </c>
      <c r="AE567" s="37">
        <v>0</v>
      </c>
      <c r="AF567" s="31"/>
      <c r="AG567" s="36">
        <v>0</v>
      </c>
      <c r="AH567" s="24">
        <f t="shared" si="118"/>
        <v>0</v>
      </c>
    </row>
    <row r="568" spans="1:34" s="24" customFormat="1" x14ac:dyDescent="0.2">
      <c r="A568" s="33">
        <f t="shared" si="108"/>
        <v>2000</v>
      </c>
      <c r="B568" s="33">
        <f t="shared" si="109"/>
        <v>2900</v>
      </c>
      <c r="C568" s="34" t="s">
        <v>17</v>
      </c>
      <c r="D568" s="34" t="str">
        <f t="shared" si="110"/>
        <v>2</v>
      </c>
      <c r="E568" s="34">
        <f t="shared" si="111"/>
        <v>5</v>
      </c>
      <c r="F568" s="34" t="str">
        <f t="shared" si="112"/>
        <v>04</v>
      </c>
      <c r="G568" s="34" t="str">
        <f t="shared" si="113"/>
        <v>005</v>
      </c>
      <c r="H568" s="33" t="str">
        <f t="shared" si="114"/>
        <v>E001</v>
      </c>
      <c r="I568" s="34">
        <f t="shared" si="115"/>
        <v>29101</v>
      </c>
      <c r="J568" s="34">
        <f t="shared" si="106"/>
        <v>1</v>
      </c>
      <c r="K568" s="34">
        <f t="shared" si="116"/>
        <v>4</v>
      </c>
      <c r="L568" s="34">
        <f t="shared" si="117"/>
        <v>15</v>
      </c>
      <c r="M568" s="34" t="s">
        <v>22</v>
      </c>
      <c r="N568" s="32">
        <v>40005</v>
      </c>
      <c r="O568" s="32" t="s">
        <v>55</v>
      </c>
      <c r="P568" s="32">
        <v>57</v>
      </c>
      <c r="Q568" s="32">
        <v>1</v>
      </c>
      <c r="R568" s="32">
        <v>29101</v>
      </c>
      <c r="S568" s="37">
        <f t="shared" si="107"/>
        <v>7257.12</v>
      </c>
      <c r="T568" s="37">
        <v>0</v>
      </c>
      <c r="U568" s="37">
        <v>0</v>
      </c>
      <c r="V568" s="37">
        <v>0</v>
      </c>
      <c r="W568" s="37">
        <v>0</v>
      </c>
      <c r="X568" s="37">
        <v>944.24</v>
      </c>
      <c r="Y568" s="37">
        <v>0</v>
      </c>
      <c r="Z568" s="37">
        <v>1238.8800000000001</v>
      </c>
      <c r="AA568" s="37">
        <v>0</v>
      </c>
      <c r="AB568" s="37">
        <v>2000</v>
      </c>
      <c r="AC568" s="37">
        <v>0</v>
      </c>
      <c r="AD568" s="37">
        <v>3074</v>
      </c>
      <c r="AE568" s="37">
        <v>0</v>
      </c>
      <c r="AF568" s="31"/>
      <c r="AG568" s="36">
        <v>7257.12</v>
      </c>
      <c r="AH568" s="24">
        <f t="shared" si="118"/>
        <v>0</v>
      </c>
    </row>
    <row r="569" spans="1:34" s="24" customFormat="1" x14ac:dyDescent="0.2">
      <c r="A569" s="33">
        <f t="shared" si="108"/>
        <v>2000</v>
      </c>
      <c r="B569" s="33">
        <f t="shared" si="109"/>
        <v>2900</v>
      </c>
      <c r="C569" s="34" t="s">
        <v>17</v>
      </c>
      <c r="D569" s="34" t="str">
        <f t="shared" si="110"/>
        <v>2</v>
      </c>
      <c r="E569" s="34">
        <f t="shared" si="111"/>
        <v>5</v>
      </c>
      <c r="F569" s="34" t="str">
        <f t="shared" si="112"/>
        <v>04</v>
      </c>
      <c r="G569" s="34" t="str">
        <f t="shared" si="113"/>
        <v>005</v>
      </c>
      <c r="H569" s="33" t="str">
        <f t="shared" si="114"/>
        <v>E001</v>
      </c>
      <c r="I569" s="34">
        <f t="shared" si="115"/>
        <v>29601</v>
      </c>
      <c r="J569" s="34">
        <f t="shared" si="106"/>
        <v>1</v>
      </c>
      <c r="K569" s="34">
        <f t="shared" si="116"/>
        <v>4</v>
      </c>
      <c r="L569" s="34">
        <f t="shared" si="117"/>
        <v>15</v>
      </c>
      <c r="M569" s="34" t="s">
        <v>22</v>
      </c>
      <c r="N569" s="32">
        <v>40005</v>
      </c>
      <c r="O569" s="32" t="s">
        <v>55</v>
      </c>
      <c r="P569" s="32">
        <v>57</v>
      </c>
      <c r="Q569" s="32">
        <v>1</v>
      </c>
      <c r="R569" s="32">
        <v>29601</v>
      </c>
      <c r="S569" s="37">
        <f t="shared" si="107"/>
        <v>7263.34</v>
      </c>
      <c r="T569" s="37">
        <v>0</v>
      </c>
      <c r="U569" s="37">
        <v>0</v>
      </c>
      <c r="V569" s="37">
        <v>0</v>
      </c>
      <c r="W569" s="37">
        <v>0</v>
      </c>
      <c r="X569" s="37">
        <v>6954.2</v>
      </c>
      <c r="Y569" s="37">
        <v>0</v>
      </c>
      <c r="Z569" s="37">
        <v>0</v>
      </c>
      <c r="AA569" s="37">
        <v>0</v>
      </c>
      <c r="AB569" s="37">
        <v>0</v>
      </c>
      <c r="AC569" s="37">
        <v>0</v>
      </c>
      <c r="AD569" s="37">
        <v>309.14</v>
      </c>
      <c r="AE569" s="37">
        <v>0</v>
      </c>
      <c r="AF569" s="31"/>
      <c r="AG569" s="36">
        <v>7263.34</v>
      </c>
      <c r="AH569" s="24">
        <f t="shared" si="118"/>
        <v>0</v>
      </c>
    </row>
    <row r="570" spans="1:34" s="24" customFormat="1" x14ac:dyDescent="0.2">
      <c r="A570" s="33">
        <f t="shared" si="108"/>
        <v>3000</v>
      </c>
      <c r="B570" s="33">
        <f t="shared" si="109"/>
        <v>3300</v>
      </c>
      <c r="C570" s="34" t="s">
        <v>17</v>
      </c>
      <c r="D570" s="34" t="str">
        <f t="shared" si="110"/>
        <v>2</v>
      </c>
      <c r="E570" s="34">
        <f t="shared" si="111"/>
        <v>5</v>
      </c>
      <c r="F570" s="34" t="str">
        <f t="shared" si="112"/>
        <v>04</v>
      </c>
      <c r="G570" s="34" t="str">
        <f t="shared" si="113"/>
        <v>005</v>
      </c>
      <c r="H570" s="33" t="str">
        <f t="shared" si="114"/>
        <v>E001</v>
      </c>
      <c r="I570" s="34">
        <f t="shared" si="115"/>
        <v>33604</v>
      </c>
      <c r="J570" s="34">
        <f t="shared" si="106"/>
        <v>1</v>
      </c>
      <c r="K570" s="34">
        <f t="shared" si="116"/>
        <v>4</v>
      </c>
      <c r="L570" s="34">
        <f t="shared" si="117"/>
        <v>15</v>
      </c>
      <c r="M570" s="34" t="s">
        <v>22</v>
      </c>
      <c r="N570" s="32">
        <v>40005</v>
      </c>
      <c r="O570" s="32" t="s">
        <v>55</v>
      </c>
      <c r="P570" s="32">
        <v>57</v>
      </c>
      <c r="Q570" s="32">
        <v>1</v>
      </c>
      <c r="R570" s="32">
        <v>33604</v>
      </c>
      <c r="S570" s="37">
        <f t="shared" si="107"/>
        <v>15513.84</v>
      </c>
      <c r="T570" s="37">
        <v>0</v>
      </c>
      <c r="U570" s="37">
        <v>0</v>
      </c>
      <c r="V570" s="37">
        <v>0</v>
      </c>
      <c r="W570" s="37">
        <v>0</v>
      </c>
      <c r="X570" s="37">
        <v>0</v>
      </c>
      <c r="Y570" s="37">
        <v>0</v>
      </c>
      <c r="Z570" s="37">
        <v>0</v>
      </c>
      <c r="AA570" s="37">
        <v>0</v>
      </c>
      <c r="AB570" s="37">
        <v>15513.84</v>
      </c>
      <c r="AC570" s="37">
        <v>0</v>
      </c>
      <c r="AD570" s="37">
        <v>0</v>
      </c>
      <c r="AE570" s="37">
        <v>0</v>
      </c>
      <c r="AF570" s="31"/>
      <c r="AG570" s="36">
        <v>15513.84</v>
      </c>
      <c r="AH570" s="24">
        <f t="shared" si="118"/>
        <v>0</v>
      </c>
    </row>
    <row r="571" spans="1:34" s="24" customFormat="1" x14ac:dyDescent="0.2">
      <c r="A571" s="33">
        <f t="shared" si="108"/>
        <v>3000</v>
      </c>
      <c r="B571" s="33">
        <f t="shared" si="109"/>
        <v>3300</v>
      </c>
      <c r="C571" s="34" t="s">
        <v>17</v>
      </c>
      <c r="D571" s="34" t="str">
        <f t="shared" si="110"/>
        <v>2</v>
      </c>
      <c r="E571" s="34">
        <f t="shared" si="111"/>
        <v>5</v>
      </c>
      <c r="F571" s="34" t="str">
        <f t="shared" si="112"/>
        <v>04</v>
      </c>
      <c r="G571" s="34" t="str">
        <f t="shared" si="113"/>
        <v>005</v>
      </c>
      <c r="H571" s="33" t="str">
        <f t="shared" si="114"/>
        <v>E001</v>
      </c>
      <c r="I571" s="34">
        <f t="shared" si="115"/>
        <v>33903</v>
      </c>
      <c r="J571" s="34">
        <f t="shared" si="106"/>
        <v>1</v>
      </c>
      <c r="K571" s="34">
        <f t="shared" si="116"/>
        <v>4</v>
      </c>
      <c r="L571" s="34">
        <f t="shared" si="117"/>
        <v>15</v>
      </c>
      <c r="M571" s="34" t="s">
        <v>22</v>
      </c>
      <c r="N571" s="32">
        <v>40005</v>
      </c>
      <c r="O571" s="32" t="s">
        <v>55</v>
      </c>
      <c r="P571" s="32">
        <v>57</v>
      </c>
      <c r="Q571" s="32">
        <v>1</v>
      </c>
      <c r="R571" s="32">
        <v>33903</v>
      </c>
      <c r="S571" s="37">
        <f t="shared" si="107"/>
        <v>137857.73000000001</v>
      </c>
      <c r="T571" s="37">
        <v>0</v>
      </c>
      <c r="U571" s="37">
        <v>0</v>
      </c>
      <c r="V571" s="37">
        <v>0</v>
      </c>
      <c r="W571" s="37">
        <v>69334.350000000006</v>
      </c>
      <c r="X571" s="37">
        <v>0</v>
      </c>
      <c r="Y571" s="37">
        <v>0</v>
      </c>
      <c r="Z571" s="37">
        <v>16624.98</v>
      </c>
      <c r="AA571" s="37">
        <v>0</v>
      </c>
      <c r="AB571" s="37">
        <v>0</v>
      </c>
      <c r="AC571" s="37">
        <v>51898.400000000001</v>
      </c>
      <c r="AD571" s="37">
        <v>0</v>
      </c>
      <c r="AE571" s="37">
        <v>0</v>
      </c>
      <c r="AF571" s="31"/>
      <c r="AG571" s="36">
        <v>137857.73000000001</v>
      </c>
      <c r="AH571" s="24">
        <f t="shared" si="118"/>
        <v>0</v>
      </c>
    </row>
    <row r="572" spans="1:34" s="24" customFormat="1" x14ac:dyDescent="0.2">
      <c r="A572" s="33">
        <f t="shared" si="108"/>
        <v>3000</v>
      </c>
      <c r="B572" s="33">
        <f t="shared" si="109"/>
        <v>3400</v>
      </c>
      <c r="C572" s="34" t="s">
        <v>17</v>
      </c>
      <c r="D572" s="34" t="str">
        <f t="shared" si="110"/>
        <v>2</v>
      </c>
      <c r="E572" s="34">
        <f t="shared" si="111"/>
        <v>5</v>
      </c>
      <c r="F572" s="34" t="str">
        <f t="shared" si="112"/>
        <v>04</v>
      </c>
      <c r="G572" s="34" t="str">
        <f t="shared" si="113"/>
        <v>005</v>
      </c>
      <c r="H572" s="33" t="str">
        <f t="shared" si="114"/>
        <v>E001</v>
      </c>
      <c r="I572" s="34">
        <f t="shared" si="115"/>
        <v>34101</v>
      </c>
      <c r="J572" s="34">
        <f t="shared" si="106"/>
        <v>1</v>
      </c>
      <c r="K572" s="34">
        <f t="shared" si="116"/>
        <v>4</v>
      </c>
      <c r="L572" s="34">
        <f t="shared" si="117"/>
        <v>15</v>
      </c>
      <c r="M572" s="34" t="s">
        <v>22</v>
      </c>
      <c r="N572" s="32">
        <v>40005</v>
      </c>
      <c r="O572" s="32" t="s">
        <v>55</v>
      </c>
      <c r="P572" s="32">
        <v>57</v>
      </c>
      <c r="Q572" s="32">
        <v>1</v>
      </c>
      <c r="R572" s="32">
        <v>34101</v>
      </c>
      <c r="S572" s="37">
        <f t="shared" si="107"/>
        <v>3051.9</v>
      </c>
      <c r="T572" s="37">
        <v>0</v>
      </c>
      <c r="U572" s="37">
        <v>0</v>
      </c>
      <c r="V572" s="37">
        <v>0</v>
      </c>
      <c r="W572" s="37">
        <v>1568.91</v>
      </c>
      <c r="X572" s="37">
        <v>0</v>
      </c>
      <c r="Y572" s="37">
        <v>0</v>
      </c>
      <c r="Z572" s="37">
        <v>1482.99</v>
      </c>
      <c r="AA572" s="37">
        <v>1.4210854715202004E-14</v>
      </c>
      <c r="AB572" s="37">
        <v>0</v>
      </c>
      <c r="AC572" s="37">
        <v>0</v>
      </c>
      <c r="AD572" s="37">
        <v>0</v>
      </c>
      <c r="AE572" s="37">
        <v>0</v>
      </c>
      <c r="AF572" s="31"/>
      <c r="AG572" s="36">
        <v>3051.9</v>
      </c>
      <c r="AH572" s="24">
        <f t="shared" si="118"/>
        <v>0</v>
      </c>
    </row>
    <row r="573" spans="1:34" s="24" customFormat="1" x14ac:dyDescent="0.2">
      <c r="A573" s="33">
        <f t="shared" si="108"/>
        <v>3000</v>
      </c>
      <c r="B573" s="33">
        <f t="shared" si="109"/>
        <v>3500</v>
      </c>
      <c r="C573" s="34" t="s">
        <v>17</v>
      </c>
      <c r="D573" s="34" t="str">
        <f t="shared" si="110"/>
        <v>2</v>
      </c>
      <c r="E573" s="34">
        <f t="shared" si="111"/>
        <v>5</v>
      </c>
      <c r="F573" s="34" t="str">
        <f t="shared" si="112"/>
        <v>04</v>
      </c>
      <c r="G573" s="34" t="str">
        <f t="shared" si="113"/>
        <v>005</v>
      </c>
      <c r="H573" s="33" t="str">
        <f t="shared" si="114"/>
        <v>E001</v>
      </c>
      <c r="I573" s="34">
        <f t="shared" si="115"/>
        <v>35101</v>
      </c>
      <c r="J573" s="34">
        <f t="shared" si="106"/>
        <v>1</v>
      </c>
      <c r="K573" s="34">
        <f t="shared" si="116"/>
        <v>4</v>
      </c>
      <c r="L573" s="34">
        <f t="shared" si="117"/>
        <v>15</v>
      </c>
      <c r="M573" s="34" t="s">
        <v>22</v>
      </c>
      <c r="N573" s="32">
        <v>40005</v>
      </c>
      <c r="O573" s="32" t="s">
        <v>55</v>
      </c>
      <c r="P573" s="32">
        <v>57</v>
      </c>
      <c r="Q573" s="32">
        <v>1</v>
      </c>
      <c r="R573" s="32">
        <v>35101</v>
      </c>
      <c r="S573" s="37">
        <f t="shared" si="107"/>
        <v>30127.32</v>
      </c>
      <c r="T573" s="37">
        <v>0</v>
      </c>
      <c r="U573" s="37">
        <v>0</v>
      </c>
      <c r="V573" s="37">
        <v>0</v>
      </c>
      <c r="W573" s="37">
        <v>0</v>
      </c>
      <c r="X573" s="37">
        <v>0</v>
      </c>
      <c r="Y573" s="37">
        <v>0</v>
      </c>
      <c r="Z573" s="37">
        <v>0</v>
      </c>
      <c r="AA573" s="37">
        <v>0</v>
      </c>
      <c r="AB573" s="37">
        <v>0</v>
      </c>
      <c r="AC573" s="37">
        <v>30127.32</v>
      </c>
      <c r="AD573" s="37">
        <v>0</v>
      </c>
      <c r="AE573" s="37">
        <v>0</v>
      </c>
      <c r="AF573" s="31"/>
      <c r="AG573" s="36">
        <v>30127.32</v>
      </c>
      <c r="AH573" s="24">
        <f t="shared" si="118"/>
        <v>0</v>
      </c>
    </row>
    <row r="574" spans="1:34" s="24" customFormat="1" x14ac:dyDescent="0.2">
      <c r="A574" s="33">
        <f t="shared" si="108"/>
        <v>3000</v>
      </c>
      <c r="B574" s="33">
        <f t="shared" si="109"/>
        <v>3500</v>
      </c>
      <c r="C574" s="34" t="s">
        <v>17</v>
      </c>
      <c r="D574" s="34" t="str">
        <f t="shared" si="110"/>
        <v>2</v>
      </c>
      <c r="E574" s="34">
        <f t="shared" si="111"/>
        <v>5</v>
      </c>
      <c r="F574" s="34" t="str">
        <f t="shared" si="112"/>
        <v>04</v>
      </c>
      <c r="G574" s="34" t="str">
        <f t="shared" si="113"/>
        <v>005</v>
      </c>
      <c r="H574" s="33" t="str">
        <f t="shared" si="114"/>
        <v>E001</v>
      </c>
      <c r="I574" s="34">
        <f t="shared" si="115"/>
        <v>35401</v>
      </c>
      <c r="J574" s="34">
        <f t="shared" si="106"/>
        <v>1</v>
      </c>
      <c r="K574" s="34">
        <f t="shared" si="116"/>
        <v>4</v>
      </c>
      <c r="L574" s="34">
        <f t="shared" si="117"/>
        <v>15</v>
      </c>
      <c r="M574" s="34" t="s">
        <v>22</v>
      </c>
      <c r="N574" s="32">
        <v>40005</v>
      </c>
      <c r="O574" s="32" t="s">
        <v>55</v>
      </c>
      <c r="P574" s="32">
        <v>57</v>
      </c>
      <c r="Q574" s="32">
        <v>1</v>
      </c>
      <c r="R574" s="32">
        <v>35401</v>
      </c>
      <c r="S574" s="37">
        <f t="shared" si="107"/>
        <v>93446.819999999992</v>
      </c>
      <c r="T574" s="37">
        <v>0</v>
      </c>
      <c r="U574" s="37">
        <v>0</v>
      </c>
      <c r="V574" s="37">
        <v>0</v>
      </c>
      <c r="W574" s="37">
        <v>0</v>
      </c>
      <c r="X574" s="37">
        <v>0</v>
      </c>
      <c r="Y574" s="37">
        <v>0</v>
      </c>
      <c r="Z574" s="37">
        <v>0</v>
      </c>
      <c r="AA574" s="37">
        <v>29986</v>
      </c>
      <c r="AB574" s="37">
        <v>29976.26</v>
      </c>
      <c r="AC574" s="37">
        <v>33484.559999999998</v>
      </c>
      <c r="AD574" s="37">
        <v>0</v>
      </c>
      <c r="AE574" s="37">
        <v>0</v>
      </c>
      <c r="AF574" s="31"/>
      <c r="AG574" s="36">
        <v>93446.819999999992</v>
      </c>
      <c r="AH574" s="24">
        <f t="shared" si="118"/>
        <v>0</v>
      </c>
    </row>
    <row r="575" spans="1:34" s="24" customFormat="1" x14ac:dyDescent="0.2">
      <c r="A575" s="33">
        <f t="shared" si="108"/>
        <v>3000</v>
      </c>
      <c r="B575" s="33">
        <f t="shared" si="109"/>
        <v>3500</v>
      </c>
      <c r="C575" s="34" t="s">
        <v>17</v>
      </c>
      <c r="D575" s="34" t="str">
        <f t="shared" si="110"/>
        <v>2</v>
      </c>
      <c r="E575" s="34">
        <f t="shared" si="111"/>
        <v>5</v>
      </c>
      <c r="F575" s="34" t="str">
        <f t="shared" si="112"/>
        <v>04</v>
      </c>
      <c r="G575" s="34" t="str">
        <f t="shared" si="113"/>
        <v>005</v>
      </c>
      <c r="H575" s="33" t="str">
        <f t="shared" si="114"/>
        <v>E001</v>
      </c>
      <c r="I575" s="34">
        <f t="shared" si="115"/>
        <v>35701</v>
      </c>
      <c r="J575" s="34">
        <f t="shared" si="106"/>
        <v>1</v>
      </c>
      <c r="K575" s="34">
        <f t="shared" si="116"/>
        <v>4</v>
      </c>
      <c r="L575" s="34">
        <f t="shared" si="117"/>
        <v>15</v>
      </c>
      <c r="M575" s="34" t="s">
        <v>22</v>
      </c>
      <c r="N575" s="32">
        <v>40005</v>
      </c>
      <c r="O575" s="32" t="s">
        <v>55</v>
      </c>
      <c r="P575" s="32">
        <v>57</v>
      </c>
      <c r="Q575" s="32">
        <v>1</v>
      </c>
      <c r="R575" s="32">
        <v>35701</v>
      </c>
      <c r="S575" s="37">
        <f t="shared" si="107"/>
        <v>48720</v>
      </c>
      <c r="T575" s="37">
        <v>0</v>
      </c>
      <c r="U575" s="37">
        <v>0</v>
      </c>
      <c r="V575" s="37">
        <v>0</v>
      </c>
      <c r="W575" s="37">
        <v>0</v>
      </c>
      <c r="X575" s="37">
        <v>0</v>
      </c>
      <c r="Y575" s="37">
        <v>0</v>
      </c>
      <c r="Z575" s="37">
        <v>0</v>
      </c>
      <c r="AA575" s="37">
        <v>48720</v>
      </c>
      <c r="AB575" s="37">
        <v>0</v>
      </c>
      <c r="AC575" s="37">
        <v>0</v>
      </c>
      <c r="AD575" s="37">
        <v>0</v>
      </c>
      <c r="AE575" s="37">
        <v>0</v>
      </c>
      <c r="AF575" s="31"/>
      <c r="AG575" s="36">
        <v>48720</v>
      </c>
      <c r="AH575" s="24">
        <f t="shared" si="118"/>
        <v>0</v>
      </c>
    </row>
    <row r="576" spans="1:34" s="24" customFormat="1" x14ac:dyDescent="0.2">
      <c r="A576" s="33">
        <f t="shared" si="108"/>
        <v>3000</v>
      </c>
      <c r="B576" s="33">
        <f t="shared" si="109"/>
        <v>3700</v>
      </c>
      <c r="C576" s="34" t="s">
        <v>17</v>
      </c>
      <c r="D576" s="34" t="str">
        <f t="shared" si="110"/>
        <v>2</v>
      </c>
      <c r="E576" s="34">
        <f t="shared" si="111"/>
        <v>5</v>
      </c>
      <c r="F576" s="34" t="str">
        <f t="shared" si="112"/>
        <v>04</v>
      </c>
      <c r="G576" s="34" t="str">
        <f t="shared" si="113"/>
        <v>005</v>
      </c>
      <c r="H576" s="33" t="str">
        <f t="shared" si="114"/>
        <v>E001</v>
      </c>
      <c r="I576" s="34">
        <f t="shared" si="115"/>
        <v>37204</v>
      </c>
      <c r="J576" s="34">
        <f t="shared" si="106"/>
        <v>1</v>
      </c>
      <c r="K576" s="34">
        <f t="shared" si="116"/>
        <v>4</v>
      </c>
      <c r="L576" s="34">
        <f t="shared" si="117"/>
        <v>15</v>
      </c>
      <c r="M576" s="34" t="s">
        <v>22</v>
      </c>
      <c r="N576" s="32">
        <v>40005</v>
      </c>
      <c r="O576" s="32" t="s">
        <v>55</v>
      </c>
      <c r="P576" s="32">
        <v>57</v>
      </c>
      <c r="Q576" s="32">
        <v>1</v>
      </c>
      <c r="R576" s="32">
        <v>37204</v>
      </c>
      <c r="S576" s="37">
        <f t="shared" si="107"/>
        <v>1197</v>
      </c>
      <c r="T576" s="37">
        <v>0</v>
      </c>
      <c r="U576" s="37">
        <v>0</v>
      </c>
      <c r="V576" s="37">
        <v>0</v>
      </c>
      <c r="W576" s="37">
        <v>0</v>
      </c>
      <c r="X576" s="37">
        <v>0</v>
      </c>
      <c r="Y576" s="37">
        <v>0</v>
      </c>
      <c r="Z576" s="37">
        <v>0</v>
      </c>
      <c r="AA576" s="37">
        <v>0</v>
      </c>
      <c r="AB576" s="37">
        <v>1197</v>
      </c>
      <c r="AC576" s="37">
        <v>0</v>
      </c>
      <c r="AD576" s="37">
        <v>0</v>
      </c>
      <c r="AE576" s="37">
        <v>0</v>
      </c>
      <c r="AF576" s="31"/>
      <c r="AG576" s="36">
        <v>1197</v>
      </c>
      <c r="AH576" s="24">
        <f t="shared" si="118"/>
        <v>0</v>
      </c>
    </row>
    <row r="577" spans="1:34" s="24" customFormat="1" x14ac:dyDescent="0.2">
      <c r="A577" s="33">
        <f t="shared" si="108"/>
        <v>3000</v>
      </c>
      <c r="B577" s="33">
        <f t="shared" si="109"/>
        <v>3900</v>
      </c>
      <c r="C577" s="34" t="s">
        <v>17</v>
      </c>
      <c r="D577" s="34" t="str">
        <f t="shared" si="110"/>
        <v>2</v>
      </c>
      <c r="E577" s="34">
        <f t="shared" si="111"/>
        <v>5</v>
      </c>
      <c r="F577" s="34" t="str">
        <f t="shared" si="112"/>
        <v>04</v>
      </c>
      <c r="G577" s="34" t="str">
        <f t="shared" si="113"/>
        <v>005</v>
      </c>
      <c r="H577" s="33" t="str">
        <f t="shared" si="114"/>
        <v>E001</v>
      </c>
      <c r="I577" s="34">
        <f t="shared" si="115"/>
        <v>39202</v>
      </c>
      <c r="J577" s="34">
        <f t="shared" si="106"/>
        <v>1</v>
      </c>
      <c r="K577" s="34">
        <f t="shared" si="116"/>
        <v>4</v>
      </c>
      <c r="L577" s="34">
        <f t="shared" si="117"/>
        <v>15</v>
      </c>
      <c r="M577" s="34" t="s">
        <v>22</v>
      </c>
      <c r="N577" s="32">
        <v>40005</v>
      </c>
      <c r="O577" s="32" t="s">
        <v>55</v>
      </c>
      <c r="P577" s="32">
        <v>57</v>
      </c>
      <c r="Q577" s="32">
        <v>1</v>
      </c>
      <c r="R577" s="32">
        <v>39202</v>
      </c>
      <c r="S577" s="37">
        <f t="shared" si="107"/>
        <v>1563</v>
      </c>
      <c r="T577" s="37">
        <v>0</v>
      </c>
      <c r="U577" s="37">
        <v>0</v>
      </c>
      <c r="V577" s="37">
        <v>0</v>
      </c>
      <c r="W577" s="37">
        <v>1563</v>
      </c>
      <c r="X577" s="37">
        <v>0</v>
      </c>
      <c r="Y577" s="37">
        <v>0</v>
      </c>
      <c r="Z577" s="37">
        <v>0</v>
      </c>
      <c r="AA577" s="37">
        <v>0</v>
      </c>
      <c r="AB577" s="37">
        <v>0</v>
      </c>
      <c r="AC577" s="37">
        <v>0</v>
      </c>
      <c r="AD577" s="37">
        <v>0</v>
      </c>
      <c r="AE577" s="37">
        <v>0</v>
      </c>
      <c r="AF577" s="31"/>
      <c r="AG577" s="36">
        <v>1563</v>
      </c>
      <c r="AH577" s="24">
        <f t="shared" si="118"/>
        <v>0</v>
      </c>
    </row>
    <row r="578" spans="1:34" s="24" customFormat="1" x14ac:dyDescent="0.2">
      <c r="A578" s="33">
        <f t="shared" si="108"/>
        <v>2000</v>
      </c>
      <c r="B578" s="33">
        <f t="shared" si="109"/>
        <v>2100</v>
      </c>
      <c r="C578" s="34" t="s">
        <v>17</v>
      </c>
      <c r="D578" s="34" t="str">
        <f t="shared" si="110"/>
        <v>2</v>
      </c>
      <c r="E578" s="34">
        <f t="shared" si="111"/>
        <v>5</v>
      </c>
      <c r="F578" s="34" t="str">
        <f t="shared" si="112"/>
        <v>04</v>
      </c>
      <c r="G578" s="34" t="str">
        <f t="shared" si="113"/>
        <v>005</v>
      </c>
      <c r="H578" s="33" t="str">
        <f t="shared" si="114"/>
        <v>E001</v>
      </c>
      <c r="I578" s="34">
        <f t="shared" si="115"/>
        <v>21101</v>
      </c>
      <c r="J578" s="34">
        <f t="shared" si="106"/>
        <v>1</v>
      </c>
      <c r="K578" s="34">
        <f t="shared" si="116"/>
        <v>1</v>
      </c>
      <c r="L578" s="34">
        <f t="shared" si="117"/>
        <v>15</v>
      </c>
      <c r="M578" s="34" t="s">
        <v>22</v>
      </c>
      <c r="N578" s="30">
        <v>40005</v>
      </c>
      <c r="O578" s="30" t="s">
        <v>55</v>
      </c>
      <c r="P578" s="30">
        <v>57</v>
      </c>
      <c r="Q578" s="30">
        <v>2</v>
      </c>
      <c r="R578" s="30">
        <v>21101</v>
      </c>
      <c r="S578" s="24">
        <f t="shared" si="107"/>
        <v>29342.73</v>
      </c>
      <c r="T578" s="24">
        <v>0</v>
      </c>
      <c r="U578" s="24">
        <v>0</v>
      </c>
      <c r="V578" s="24">
        <v>400</v>
      </c>
      <c r="W578" s="24">
        <v>0</v>
      </c>
      <c r="X578" s="24">
        <v>1250</v>
      </c>
      <c r="Y578" s="24">
        <v>5200</v>
      </c>
      <c r="Z578" s="24">
        <v>7450</v>
      </c>
      <c r="AA578" s="24">
        <v>4592</v>
      </c>
      <c r="AB578" s="24">
        <v>3629.73</v>
      </c>
      <c r="AC578" s="24">
        <v>3162</v>
      </c>
      <c r="AD578" s="24">
        <v>2973</v>
      </c>
      <c r="AE578" s="24">
        <v>686</v>
      </c>
      <c r="AG578" s="35">
        <v>29342.73</v>
      </c>
      <c r="AH578" s="24">
        <f t="shared" si="118"/>
        <v>0</v>
      </c>
    </row>
    <row r="579" spans="1:34" s="24" customFormat="1" x14ac:dyDescent="0.2">
      <c r="A579" s="33">
        <f t="shared" si="108"/>
        <v>2000</v>
      </c>
      <c r="B579" s="33">
        <f t="shared" si="109"/>
        <v>2100</v>
      </c>
      <c r="C579" s="34" t="s">
        <v>17</v>
      </c>
      <c r="D579" s="34" t="str">
        <f t="shared" si="110"/>
        <v>2</v>
      </c>
      <c r="E579" s="34">
        <f t="shared" si="111"/>
        <v>5</v>
      </c>
      <c r="F579" s="34" t="str">
        <f t="shared" si="112"/>
        <v>04</v>
      </c>
      <c r="G579" s="34" t="str">
        <f t="shared" si="113"/>
        <v>005</v>
      </c>
      <c r="H579" s="33" t="str">
        <f t="shared" si="114"/>
        <v>E001</v>
      </c>
      <c r="I579" s="34">
        <f t="shared" si="115"/>
        <v>21501</v>
      </c>
      <c r="J579" s="34">
        <f t="shared" ref="J579:J642" si="119">IF($A579&lt;=4000,1,IF($A579=5000,2,IF($A579=6000,3,"")))</f>
        <v>1</v>
      </c>
      <c r="K579" s="34">
        <f t="shared" si="116"/>
        <v>1</v>
      </c>
      <c r="L579" s="34">
        <f t="shared" si="117"/>
        <v>15</v>
      </c>
      <c r="M579" s="34" t="s">
        <v>22</v>
      </c>
      <c r="N579" s="30">
        <v>40005</v>
      </c>
      <c r="O579" s="30" t="s">
        <v>55</v>
      </c>
      <c r="P579" s="30">
        <v>57</v>
      </c>
      <c r="Q579" s="30">
        <v>2</v>
      </c>
      <c r="R579" s="30">
        <v>21501</v>
      </c>
      <c r="S579" s="24">
        <f t="shared" ref="S579:S642" si="120">SUM(T579:AE579)</f>
        <v>62160</v>
      </c>
      <c r="T579" s="24">
        <v>10000</v>
      </c>
      <c r="U579" s="24">
        <v>0</v>
      </c>
      <c r="V579" s="24">
        <f>953.18+13715</f>
        <v>14668.18</v>
      </c>
      <c r="W579" s="24">
        <v>2500</v>
      </c>
      <c r="X579" s="24">
        <v>2850</v>
      </c>
      <c r="Y579" s="24">
        <f>5000-953.18</f>
        <v>4046.82</v>
      </c>
      <c r="AA579" s="24">
        <v>7645</v>
      </c>
      <c r="AB579" s="24">
        <v>4189</v>
      </c>
      <c r="AC579" s="24">
        <v>6486</v>
      </c>
      <c r="AD579" s="24">
        <v>6081</v>
      </c>
      <c r="AE579" s="24">
        <v>3694</v>
      </c>
      <c r="AG579" s="35">
        <v>62160</v>
      </c>
      <c r="AH579" s="24">
        <f t="shared" si="118"/>
        <v>0</v>
      </c>
    </row>
    <row r="580" spans="1:34" s="24" customFormat="1" x14ac:dyDescent="0.2">
      <c r="A580" s="33">
        <f t="shared" ref="A580:A643" si="121">LEFT(B580,1)*1000</f>
        <v>2000</v>
      </c>
      <c r="B580" s="33">
        <f t="shared" ref="B580:B643" si="122">LEFT(R580,2)*100</f>
        <v>2100</v>
      </c>
      <c r="C580" s="34" t="s">
        <v>17</v>
      </c>
      <c r="D580" s="34" t="str">
        <f t="shared" ref="D580:D643" si="123">IF($H580="O001",1,"2")</f>
        <v>2</v>
      </c>
      <c r="E580" s="34">
        <f t="shared" ref="E580:E643" si="124">IF($H580="O001",3,5)</f>
        <v>5</v>
      </c>
      <c r="F580" s="34" t="str">
        <f t="shared" ref="F580:F643" si="125">IF($H580="E001","04",IF($H580="M001","04",IF($H580="O001","04","")))</f>
        <v>04</v>
      </c>
      <c r="G580" s="34" t="str">
        <f t="shared" ref="G580:G643" si="126">IF($H580="E001","005",IF($H580="M001","002",IF($H580="O001","001","")))</f>
        <v>005</v>
      </c>
      <c r="H580" s="33" t="str">
        <f t="shared" ref="H580:H643" si="127">LEFT($O580,2)&amp;"01"</f>
        <v>E001</v>
      </c>
      <c r="I580" s="34">
        <f t="shared" ref="I580:I643" si="128">R580</f>
        <v>21601</v>
      </c>
      <c r="J580" s="34">
        <f t="shared" si="119"/>
        <v>1</v>
      </c>
      <c r="K580" s="34">
        <f t="shared" ref="K580:K643" si="129">IF($Q580=1,4,IF($Q580=4,4,1))</f>
        <v>1</v>
      </c>
      <c r="L580" s="34">
        <f t="shared" ref="L580:L643" si="130">IF(N580=40010,27,IF(N580=40020,24,IF(N580=40030,30,IF(N580=40040,21,IF(N580=40050,30,IF(N580=40060,4,15))))))</f>
        <v>15</v>
      </c>
      <c r="M580" s="34" t="s">
        <v>22</v>
      </c>
      <c r="N580" s="30">
        <v>40005</v>
      </c>
      <c r="O580" s="30" t="s">
        <v>55</v>
      </c>
      <c r="P580" s="30">
        <v>57</v>
      </c>
      <c r="Q580" s="30">
        <v>2</v>
      </c>
      <c r="R580" s="30">
        <v>21601</v>
      </c>
      <c r="S580" s="24">
        <f t="shared" si="120"/>
        <v>1752.33</v>
      </c>
      <c r="T580" s="24">
        <v>0</v>
      </c>
      <c r="U580" s="24">
        <v>0</v>
      </c>
      <c r="V580" s="24">
        <v>0</v>
      </c>
      <c r="W580" s="24">
        <v>250</v>
      </c>
      <c r="X580" s="24">
        <v>350</v>
      </c>
      <c r="Y580" s="24">
        <v>100</v>
      </c>
      <c r="Z580" s="24">
        <v>200</v>
      </c>
      <c r="AA580" s="24">
        <v>277.33</v>
      </c>
      <c r="AB580" s="24">
        <v>357</v>
      </c>
      <c r="AC580" s="24">
        <v>100</v>
      </c>
      <c r="AD580" s="24">
        <v>118</v>
      </c>
      <c r="AE580" s="24">
        <v>0</v>
      </c>
      <c r="AG580" s="35">
        <v>1752.33</v>
      </c>
      <c r="AH580" s="24">
        <f t="shared" ref="AH580:AH643" si="131">S580-AG580</f>
        <v>0</v>
      </c>
    </row>
    <row r="581" spans="1:34" s="24" customFormat="1" x14ac:dyDescent="0.2">
      <c r="A581" s="33">
        <f t="shared" si="121"/>
        <v>2000</v>
      </c>
      <c r="B581" s="33">
        <f t="shared" si="122"/>
        <v>2200</v>
      </c>
      <c r="C581" s="34" t="s">
        <v>17</v>
      </c>
      <c r="D581" s="34" t="str">
        <f t="shared" si="123"/>
        <v>2</v>
      </c>
      <c r="E581" s="34">
        <f t="shared" si="124"/>
        <v>5</v>
      </c>
      <c r="F581" s="34" t="str">
        <f t="shared" si="125"/>
        <v>04</v>
      </c>
      <c r="G581" s="34" t="str">
        <f t="shared" si="126"/>
        <v>005</v>
      </c>
      <c r="H581" s="33" t="str">
        <f t="shared" si="127"/>
        <v>E001</v>
      </c>
      <c r="I581" s="34">
        <f t="shared" si="128"/>
        <v>22104</v>
      </c>
      <c r="J581" s="34">
        <f t="shared" si="119"/>
        <v>1</v>
      </c>
      <c r="K581" s="34">
        <f t="shared" si="129"/>
        <v>1</v>
      </c>
      <c r="L581" s="34">
        <f t="shared" si="130"/>
        <v>15</v>
      </c>
      <c r="M581" s="34" t="s">
        <v>22</v>
      </c>
      <c r="N581" s="30">
        <v>40005</v>
      </c>
      <c r="O581" s="30" t="s">
        <v>55</v>
      </c>
      <c r="P581" s="30">
        <v>57</v>
      </c>
      <c r="Q581" s="30">
        <v>2</v>
      </c>
      <c r="R581" s="30">
        <v>22104</v>
      </c>
      <c r="S581" s="24">
        <f t="shared" si="120"/>
        <v>13996</v>
      </c>
      <c r="T581" s="24">
        <v>0</v>
      </c>
      <c r="U581" s="24">
        <v>0</v>
      </c>
      <c r="V581" s="24">
        <v>500</v>
      </c>
      <c r="W581" s="24">
        <v>0</v>
      </c>
      <c r="X581" s="24">
        <v>1500</v>
      </c>
      <c r="Y581" s="24">
        <v>1400</v>
      </c>
      <c r="Z581" s="24">
        <v>4900</v>
      </c>
      <c r="AA581" s="24">
        <v>1682</v>
      </c>
      <c r="AB581" s="24">
        <v>980</v>
      </c>
      <c r="AC581" s="24">
        <v>1014</v>
      </c>
      <c r="AD581" s="24">
        <v>1200</v>
      </c>
      <c r="AE581" s="24">
        <v>820</v>
      </c>
      <c r="AG581" s="35">
        <v>13996</v>
      </c>
      <c r="AH581" s="24">
        <f t="shared" si="131"/>
        <v>0</v>
      </c>
    </row>
    <row r="582" spans="1:34" s="24" customFormat="1" x14ac:dyDescent="0.2">
      <c r="A582" s="33">
        <f t="shared" si="121"/>
        <v>2000</v>
      </c>
      <c r="B582" s="33">
        <f t="shared" si="122"/>
        <v>2200</v>
      </c>
      <c r="C582" s="34" t="s">
        <v>17</v>
      </c>
      <c r="D582" s="34" t="str">
        <f t="shared" si="123"/>
        <v>2</v>
      </c>
      <c r="E582" s="34">
        <f t="shared" si="124"/>
        <v>5</v>
      </c>
      <c r="F582" s="34" t="str">
        <f t="shared" si="125"/>
        <v>04</v>
      </c>
      <c r="G582" s="34" t="str">
        <f t="shared" si="126"/>
        <v>005</v>
      </c>
      <c r="H582" s="33" t="str">
        <f t="shared" si="127"/>
        <v>E001</v>
      </c>
      <c r="I582" s="34">
        <f t="shared" si="128"/>
        <v>22201</v>
      </c>
      <c r="J582" s="34">
        <f t="shared" si="119"/>
        <v>1</v>
      </c>
      <c r="K582" s="34">
        <f t="shared" si="129"/>
        <v>1</v>
      </c>
      <c r="L582" s="34">
        <f t="shared" si="130"/>
        <v>15</v>
      </c>
      <c r="M582" s="34" t="s">
        <v>22</v>
      </c>
      <c r="N582" s="30">
        <v>40005</v>
      </c>
      <c r="O582" s="30" t="s">
        <v>55</v>
      </c>
      <c r="P582" s="30">
        <v>57</v>
      </c>
      <c r="Q582" s="30">
        <v>2</v>
      </c>
      <c r="R582" s="30">
        <v>22201</v>
      </c>
      <c r="S582" s="24">
        <f t="shared" si="120"/>
        <v>33445.410000000003</v>
      </c>
      <c r="T582" s="24">
        <v>0</v>
      </c>
      <c r="U582" s="24">
        <v>0</v>
      </c>
      <c r="V582" s="24">
        <v>630</v>
      </c>
      <c r="W582" s="24">
        <v>586</v>
      </c>
      <c r="X582" s="24">
        <v>900</v>
      </c>
      <c r="Y582" s="24">
        <v>10280</v>
      </c>
      <c r="Z582" s="24">
        <v>4624</v>
      </c>
      <c r="AA582" s="24">
        <v>6350</v>
      </c>
      <c r="AB582" s="24">
        <v>3208.41</v>
      </c>
      <c r="AC582" s="24">
        <v>2287</v>
      </c>
      <c r="AD582" s="24">
        <v>2500</v>
      </c>
      <c r="AE582" s="24">
        <v>2080</v>
      </c>
      <c r="AG582" s="35">
        <v>33445.410000000003</v>
      </c>
      <c r="AH582" s="24">
        <f t="shared" si="131"/>
        <v>0</v>
      </c>
    </row>
    <row r="583" spans="1:34" s="24" customFormat="1" x14ac:dyDescent="0.2">
      <c r="A583" s="33">
        <f t="shared" si="121"/>
        <v>2000</v>
      </c>
      <c r="B583" s="33">
        <f t="shared" si="122"/>
        <v>2200</v>
      </c>
      <c r="C583" s="34" t="s">
        <v>17</v>
      </c>
      <c r="D583" s="34" t="str">
        <f t="shared" si="123"/>
        <v>2</v>
      </c>
      <c r="E583" s="34">
        <f t="shared" si="124"/>
        <v>5</v>
      </c>
      <c r="F583" s="34" t="str">
        <f t="shared" si="125"/>
        <v>04</v>
      </c>
      <c r="G583" s="34" t="str">
        <f t="shared" si="126"/>
        <v>005</v>
      </c>
      <c r="H583" s="33" t="str">
        <f t="shared" si="127"/>
        <v>E001</v>
      </c>
      <c r="I583" s="34">
        <f t="shared" si="128"/>
        <v>22301</v>
      </c>
      <c r="J583" s="34">
        <f t="shared" si="119"/>
        <v>1</v>
      </c>
      <c r="K583" s="34">
        <f t="shared" si="129"/>
        <v>1</v>
      </c>
      <c r="L583" s="34">
        <f t="shared" si="130"/>
        <v>15</v>
      </c>
      <c r="M583" s="34" t="s">
        <v>22</v>
      </c>
      <c r="N583" s="30">
        <v>40005</v>
      </c>
      <c r="O583" s="30" t="s">
        <v>55</v>
      </c>
      <c r="P583" s="30">
        <v>57</v>
      </c>
      <c r="Q583" s="30">
        <v>2</v>
      </c>
      <c r="R583" s="30">
        <v>22301</v>
      </c>
      <c r="S583" s="24">
        <f t="shared" si="120"/>
        <v>2353.6999999999998</v>
      </c>
      <c r="T583" s="24">
        <v>0</v>
      </c>
      <c r="U583" s="24">
        <v>0</v>
      </c>
      <c r="V583" s="24">
        <v>0</v>
      </c>
      <c r="W583" s="24">
        <v>300</v>
      </c>
      <c r="X583" s="24">
        <v>350</v>
      </c>
      <c r="Y583" s="24">
        <v>500</v>
      </c>
      <c r="Z583" s="24">
        <v>500</v>
      </c>
      <c r="AA583" s="24">
        <v>368</v>
      </c>
      <c r="AB583" s="24">
        <v>335.7</v>
      </c>
      <c r="AC583" s="24">
        <v>0</v>
      </c>
      <c r="AD583" s="24">
        <v>0</v>
      </c>
      <c r="AE583" s="24">
        <v>0</v>
      </c>
      <c r="AG583" s="35">
        <v>2353.6999999999998</v>
      </c>
      <c r="AH583" s="24">
        <f t="shared" si="131"/>
        <v>0</v>
      </c>
    </row>
    <row r="584" spans="1:34" s="24" customFormat="1" x14ac:dyDescent="0.2">
      <c r="A584" s="33">
        <f t="shared" si="121"/>
        <v>2000</v>
      </c>
      <c r="B584" s="33">
        <f t="shared" si="122"/>
        <v>2400</v>
      </c>
      <c r="C584" s="34" t="s">
        <v>17</v>
      </c>
      <c r="D584" s="34" t="str">
        <f t="shared" si="123"/>
        <v>2</v>
      </c>
      <c r="E584" s="34">
        <f t="shared" si="124"/>
        <v>5</v>
      </c>
      <c r="F584" s="34" t="str">
        <f t="shared" si="125"/>
        <v>04</v>
      </c>
      <c r="G584" s="34" t="str">
        <f t="shared" si="126"/>
        <v>005</v>
      </c>
      <c r="H584" s="33" t="str">
        <f t="shared" si="127"/>
        <v>E001</v>
      </c>
      <c r="I584" s="34">
        <f t="shared" si="128"/>
        <v>24201</v>
      </c>
      <c r="J584" s="34">
        <f t="shared" si="119"/>
        <v>1</v>
      </c>
      <c r="K584" s="34">
        <f t="shared" si="129"/>
        <v>1</v>
      </c>
      <c r="L584" s="34">
        <f t="shared" si="130"/>
        <v>15</v>
      </c>
      <c r="M584" s="34" t="s">
        <v>22</v>
      </c>
      <c r="N584" s="30">
        <v>40005</v>
      </c>
      <c r="O584" s="30" t="s">
        <v>55</v>
      </c>
      <c r="P584" s="30">
        <v>57</v>
      </c>
      <c r="Q584" s="30">
        <v>2</v>
      </c>
      <c r="R584" s="30">
        <v>24201</v>
      </c>
      <c r="S584" s="24">
        <f t="shared" si="120"/>
        <v>12454.05</v>
      </c>
      <c r="T584" s="24">
        <v>0</v>
      </c>
      <c r="U584" s="24">
        <v>0</v>
      </c>
      <c r="V584" s="24">
        <v>400</v>
      </c>
      <c r="W584" s="24">
        <v>0</v>
      </c>
      <c r="X584" s="24">
        <v>800</v>
      </c>
      <c r="Y584" s="24">
        <v>3628.05</v>
      </c>
      <c r="Z584" s="24">
        <v>2000</v>
      </c>
      <c r="AA584" s="24">
        <v>1750</v>
      </c>
      <c r="AB584" s="24">
        <v>560</v>
      </c>
      <c r="AC584" s="24">
        <v>1001</v>
      </c>
      <c r="AD584" s="24">
        <v>1500</v>
      </c>
      <c r="AE584" s="24">
        <v>815</v>
      </c>
      <c r="AG584" s="35">
        <v>12454.05</v>
      </c>
      <c r="AH584" s="24">
        <f t="shared" si="131"/>
        <v>0</v>
      </c>
    </row>
    <row r="585" spans="1:34" s="24" customFormat="1" x14ac:dyDescent="0.2">
      <c r="A585" s="33">
        <f t="shared" si="121"/>
        <v>2000</v>
      </c>
      <c r="B585" s="33">
        <f t="shared" si="122"/>
        <v>2400</v>
      </c>
      <c r="C585" s="34" t="s">
        <v>17</v>
      </c>
      <c r="D585" s="34" t="str">
        <f t="shared" si="123"/>
        <v>2</v>
      </c>
      <c r="E585" s="34">
        <f t="shared" si="124"/>
        <v>5</v>
      </c>
      <c r="F585" s="34" t="str">
        <f t="shared" si="125"/>
        <v>04</v>
      </c>
      <c r="G585" s="34" t="str">
        <f t="shared" si="126"/>
        <v>005</v>
      </c>
      <c r="H585" s="33" t="str">
        <f t="shared" si="127"/>
        <v>E001</v>
      </c>
      <c r="I585" s="34">
        <f t="shared" si="128"/>
        <v>24301</v>
      </c>
      <c r="J585" s="34">
        <f t="shared" si="119"/>
        <v>1</v>
      </c>
      <c r="K585" s="34">
        <f t="shared" si="129"/>
        <v>1</v>
      </c>
      <c r="L585" s="34">
        <f t="shared" si="130"/>
        <v>15</v>
      </c>
      <c r="M585" s="34" t="s">
        <v>22</v>
      </c>
      <c r="N585" s="30">
        <v>40005</v>
      </c>
      <c r="O585" s="30" t="s">
        <v>55</v>
      </c>
      <c r="P585" s="30">
        <v>57</v>
      </c>
      <c r="Q585" s="30">
        <v>2</v>
      </c>
      <c r="R585" s="30">
        <v>24301</v>
      </c>
      <c r="S585" s="24">
        <f t="shared" si="120"/>
        <v>383.55</v>
      </c>
      <c r="T585" s="24">
        <v>0</v>
      </c>
      <c r="U585" s="24">
        <v>0</v>
      </c>
      <c r="V585" s="24">
        <v>0</v>
      </c>
      <c r="W585" s="24">
        <v>0</v>
      </c>
      <c r="X585" s="24">
        <v>0</v>
      </c>
      <c r="Y585" s="24">
        <v>0</v>
      </c>
      <c r="Z585" s="24">
        <v>383.55</v>
      </c>
      <c r="AA585" s="24">
        <v>0</v>
      </c>
      <c r="AB585" s="24">
        <v>0</v>
      </c>
      <c r="AC585" s="24">
        <v>0</v>
      </c>
      <c r="AD585" s="24">
        <v>0</v>
      </c>
      <c r="AE585" s="24">
        <v>0</v>
      </c>
      <c r="AG585" s="35">
        <v>383.55</v>
      </c>
      <c r="AH585" s="24">
        <f t="shared" si="131"/>
        <v>0</v>
      </c>
    </row>
    <row r="586" spans="1:34" s="24" customFormat="1" x14ac:dyDescent="0.2">
      <c r="A586" s="33">
        <f t="shared" si="121"/>
        <v>2000</v>
      </c>
      <c r="B586" s="33">
        <f t="shared" si="122"/>
        <v>2400</v>
      </c>
      <c r="C586" s="34" t="s">
        <v>17</v>
      </c>
      <c r="D586" s="34" t="str">
        <f t="shared" si="123"/>
        <v>2</v>
      </c>
      <c r="E586" s="34">
        <f t="shared" si="124"/>
        <v>5</v>
      </c>
      <c r="F586" s="34" t="str">
        <f t="shared" si="125"/>
        <v>04</v>
      </c>
      <c r="G586" s="34" t="str">
        <f t="shared" si="126"/>
        <v>005</v>
      </c>
      <c r="H586" s="33" t="str">
        <f t="shared" si="127"/>
        <v>E001</v>
      </c>
      <c r="I586" s="34">
        <f t="shared" si="128"/>
        <v>24401</v>
      </c>
      <c r="J586" s="34">
        <f t="shared" si="119"/>
        <v>1</v>
      </c>
      <c r="K586" s="34">
        <f t="shared" si="129"/>
        <v>1</v>
      </c>
      <c r="L586" s="34">
        <f t="shared" si="130"/>
        <v>15</v>
      </c>
      <c r="M586" s="34" t="s">
        <v>22</v>
      </c>
      <c r="N586" s="30">
        <v>40005</v>
      </c>
      <c r="O586" s="30" t="s">
        <v>55</v>
      </c>
      <c r="P586" s="30">
        <v>57</v>
      </c>
      <c r="Q586" s="30">
        <v>2</v>
      </c>
      <c r="R586" s="30">
        <v>24401</v>
      </c>
      <c r="S586" s="24">
        <f t="shared" si="120"/>
        <v>15897.46</v>
      </c>
      <c r="T586" s="24">
        <v>0</v>
      </c>
      <c r="U586" s="24">
        <v>0</v>
      </c>
      <c r="V586" s="24">
        <v>0</v>
      </c>
      <c r="W586" s="24">
        <v>600</v>
      </c>
      <c r="X586" s="24">
        <v>750</v>
      </c>
      <c r="Y586" s="24">
        <v>856</v>
      </c>
      <c r="Z586" s="24">
        <v>8339.4599999999991</v>
      </c>
      <c r="AA586" s="24">
        <v>2300</v>
      </c>
      <c r="AB586" s="24">
        <v>1500</v>
      </c>
      <c r="AC586" s="24">
        <v>900</v>
      </c>
      <c r="AD586" s="24">
        <v>652</v>
      </c>
      <c r="AE586" s="24">
        <v>0</v>
      </c>
      <c r="AG586" s="35">
        <v>15897.46</v>
      </c>
      <c r="AH586" s="24">
        <f t="shared" si="131"/>
        <v>0</v>
      </c>
    </row>
    <row r="587" spans="1:34" s="24" customFormat="1" x14ac:dyDescent="0.2">
      <c r="A587" s="33">
        <f t="shared" si="121"/>
        <v>2000</v>
      </c>
      <c r="B587" s="33">
        <f t="shared" si="122"/>
        <v>2400</v>
      </c>
      <c r="C587" s="34" t="s">
        <v>17</v>
      </c>
      <c r="D587" s="34" t="str">
        <f t="shared" si="123"/>
        <v>2</v>
      </c>
      <c r="E587" s="34">
        <f t="shared" si="124"/>
        <v>5</v>
      </c>
      <c r="F587" s="34" t="str">
        <f t="shared" si="125"/>
        <v>04</v>
      </c>
      <c r="G587" s="34" t="str">
        <f t="shared" si="126"/>
        <v>005</v>
      </c>
      <c r="H587" s="33" t="str">
        <f t="shared" si="127"/>
        <v>E001</v>
      </c>
      <c r="I587" s="34">
        <f t="shared" si="128"/>
        <v>24601</v>
      </c>
      <c r="J587" s="34">
        <f t="shared" si="119"/>
        <v>1</v>
      </c>
      <c r="K587" s="34">
        <f t="shared" si="129"/>
        <v>1</v>
      </c>
      <c r="L587" s="34">
        <f t="shared" si="130"/>
        <v>15</v>
      </c>
      <c r="M587" s="34" t="s">
        <v>22</v>
      </c>
      <c r="N587" s="30">
        <v>40005</v>
      </c>
      <c r="O587" s="30" t="s">
        <v>55</v>
      </c>
      <c r="P587" s="30">
        <v>57</v>
      </c>
      <c r="Q587" s="30">
        <v>2</v>
      </c>
      <c r="R587" s="30">
        <v>24601</v>
      </c>
      <c r="S587" s="24">
        <f t="shared" si="120"/>
        <v>85386.11</v>
      </c>
      <c r="T587" s="24">
        <v>0</v>
      </c>
      <c r="U587" s="24">
        <v>500</v>
      </c>
      <c r="V587" s="24">
        <v>750</v>
      </c>
      <c r="W587" s="24">
        <v>900</v>
      </c>
      <c r="X587" s="24">
        <v>1200</v>
      </c>
      <c r="Y587" s="24">
        <v>45000</v>
      </c>
      <c r="Z587" s="24">
        <v>7000</v>
      </c>
      <c r="AA587" s="24">
        <v>13019.11</v>
      </c>
      <c r="AB587" s="24">
        <v>5500</v>
      </c>
      <c r="AC587" s="24">
        <v>2974</v>
      </c>
      <c r="AD587" s="24">
        <v>7586</v>
      </c>
      <c r="AE587" s="24">
        <v>957</v>
      </c>
      <c r="AG587" s="35">
        <v>85386.11</v>
      </c>
      <c r="AH587" s="24">
        <f t="shared" si="131"/>
        <v>0</v>
      </c>
    </row>
    <row r="588" spans="1:34" s="24" customFormat="1" x14ac:dyDescent="0.2">
      <c r="A588" s="33">
        <f t="shared" si="121"/>
        <v>2000</v>
      </c>
      <c r="B588" s="33">
        <f t="shared" si="122"/>
        <v>2400</v>
      </c>
      <c r="C588" s="34" t="s">
        <v>17</v>
      </c>
      <c r="D588" s="34" t="str">
        <f t="shared" si="123"/>
        <v>2</v>
      </c>
      <c r="E588" s="34">
        <f t="shared" si="124"/>
        <v>5</v>
      </c>
      <c r="F588" s="34" t="str">
        <f t="shared" si="125"/>
        <v>04</v>
      </c>
      <c r="G588" s="34" t="str">
        <f t="shared" si="126"/>
        <v>005</v>
      </c>
      <c r="H588" s="33" t="str">
        <f t="shared" si="127"/>
        <v>E001</v>
      </c>
      <c r="I588" s="34">
        <f t="shared" si="128"/>
        <v>24701</v>
      </c>
      <c r="J588" s="34">
        <f t="shared" si="119"/>
        <v>1</v>
      </c>
      <c r="K588" s="34">
        <f t="shared" si="129"/>
        <v>1</v>
      </c>
      <c r="L588" s="34">
        <f t="shared" si="130"/>
        <v>15</v>
      </c>
      <c r="M588" s="34" t="s">
        <v>22</v>
      </c>
      <c r="N588" s="30">
        <v>40005</v>
      </c>
      <c r="O588" s="30" t="s">
        <v>55</v>
      </c>
      <c r="P588" s="30">
        <v>57</v>
      </c>
      <c r="Q588" s="30">
        <v>2</v>
      </c>
      <c r="R588" s="30">
        <v>24701</v>
      </c>
      <c r="S588" s="24">
        <f t="shared" si="120"/>
        <v>217000</v>
      </c>
      <c r="T588" s="24">
        <v>0</v>
      </c>
      <c r="U588" s="24">
        <v>3500</v>
      </c>
      <c r="V588" s="24">
        <v>2864</v>
      </c>
      <c r="W588" s="24">
        <v>2647</v>
      </c>
      <c r="X588" s="24">
        <v>25698</v>
      </c>
      <c r="Y588" s="24">
        <v>74250</v>
      </c>
      <c r="Z588" s="24">
        <v>52000</v>
      </c>
      <c r="AA588" s="24">
        <v>23874</v>
      </c>
      <c r="AB588" s="24">
        <v>10054</v>
      </c>
      <c r="AC588" s="24">
        <v>9452</v>
      </c>
      <c r="AD588" s="24">
        <v>8161</v>
      </c>
      <c r="AE588" s="24">
        <v>4500</v>
      </c>
      <c r="AG588" s="35">
        <v>217000</v>
      </c>
      <c r="AH588" s="24">
        <f t="shared" si="131"/>
        <v>0</v>
      </c>
    </row>
    <row r="589" spans="1:34" s="24" customFormat="1" x14ac:dyDescent="0.2">
      <c r="A589" s="33">
        <f t="shared" si="121"/>
        <v>2000</v>
      </c>
      <c r="B589" s="33">
        <f t="shared" si="122"/>
        <v>2400</v>
      </c>
      <c r="C589" s="34" t="s">
        <v>17</v>
      </c>
      <c r="D589" s="34" t="str">
        <f t="shared" si="123"/>
        <v>2</v>
      </c>
      <c r="E589" s="34">
        <f t="shared" si="124"/>
        <v>5</v>
      </c>
      <c r="F589" s="34" t="str">
        <f t="shared" si="125"/>
        <v>04</v>
      </c>
      <c r="G589" s="34" t="str">
        <f t="shared" si="126"/>
        <v>005</v>
      </c>
      <c r="H589" s="33" t="str">
        <f t="shared" si="127"/>
        <v>E001</v>
      </c>
      <c r="I589" s="34">
        <f t="shared" si="128"/>
        <v>24801</v>
      </c>
      <c r="J589" s="34">
        <f t="shared" si="119"/>
        <v>1</v>
      </c>
      <c r="K589" s="34">
        <f t="shared" si="129"/>
        <v>1</v>
      </c>
      <c r="L589" s="34">
        <f t="shared" si="130"/>
        <v>15</v>
      </c>
      <c r="M589" s="34" t="s">
        <v>22</v>
      </c>
      <c r="N589" s="30">
        <v>40005</v>
      </c>
      <c r="O589" s="30" t="s">
        <v>55</v>
      </c>
      <c r="P589" s="30">
        <v>57</v>
      </c>
      <c r="Q589" s="30">
        <v>2</v>
      </c>
      <c r="R589" s="30">
        <v>24801</v>
      </c>
      <c r="S589" s="24">
        <f t="shared" si="120"/>
        <v>316915.25</v>
      </c>
      <c r="U589" s="24">
        <v>2682</v>
      </c>
      <c r="V589" s="24">
        <v>2255</v>
      </c>
      <c r="W589" s="24">
        <v>15000</v>
      </c>
      <c r="X589" s="24">
        <v>19852</v>
      </c>
      <c r="Y589" s="24">
        <v>72589</v>
      </c>
      <c r="Z589" s="24">
        <v>60000</v>
      </c>
      <c r="AA589" s="24">
        <v>15172.75</v>
      </c>
      <c r="AB589" s="24">
        <v>15000</v>
      </c>
      <c r="AC589" s="24">
        <v>50000</v>
      </c>
      <c r="AD589" s="24">
        <v>9152</v>
      </c>
      <c r="AE589" s="24">
        <v>55212.5</v>
      </c>
      <c r="AG589" s="35">
        <v>316915.25</v>
      </c>
      <c r="AH589" s="24">
        <f t="shared" si="131"/>
        <v>0</v>
      </c>
    </row>
    <row r="590" spans="1:34" s="24" customFormat="1" x14ac:dyDescent="0.2">
      <c r="A590" s="33">
        <f t="shared" si="121"/>
        <v>2000</v>
      </c>
      <c r="B590" s="33">
        <f t="shared" si="122"/>
        <v>2400</v>
      </c>
      <c r="C590" s="34" t="s">
        <v>17</v>
      </c>
      <c r="D590" s="34" t="str">
        <f t="shared" si="123"/>
        <v>2</v>
      </c>
      <c r="E590" s="34">
        <f t="shared" si="124"/>
        <v>5</v>
      </c>
      <c r="F590" s="34" t="str">
        <f t="shared" si="125"/>
        <v>04</v>
      </c>
      <c r="G590" s="34" t="str">
        <f t="shared" si="126"/>
        <v>005</v>
      </c>
      <c r="H590" s="33" t="str">
        <f t="shared" si="127"/>
        <v>E001</v>
      </c>
      <c r="I590" s="34">
        <f t="shared" si="128"/>
        <v>24901</v>
      </c>
      <c r="J590" s="34">
        <f t="shared" si="119"/>
        <v>1</v>
      </c>
      <c r="K590" s="34">
        <f t="shared" si="129"/>
        <v>1</v>
      </c>
      <c r="L590" s="34">
        <f t="shared" si="130"/>
        <v>15</v>
      </c>
      <c r="M590" s="34" t="s">
        <v>22</v>
      </c>
      <c r="N590" s="30">
        <v>40005</v>
      </c>
      <c r="O590" s="30" t="s">
        <v>55</v>
      </c>
      <c r="P590" s="30">
        <v>57</v>
      </c>
      <c r="Q590" s="30">
        <v>2</v>
      </c>
      <c r="R590" s="30">
        <v>24901</v>
      </c>
      <c r="S590" s="24">
        <f t="shared" si="120"/>
        <v>27211.09</v>
      </c>
      <c r="T590" s="24">
        <v>0</v>
      </c>
      <c r="U590" s="24">
        <v>500</v>
      </c>
      <c r="V590" s="24">
        <v>986</v>
      </c>
      <c r="W590" s="24">
        <v>1530</v>
      </c>
      <c r="X590" s="24">
        <v>1590</v>
      </c>
      <c r="Y590" s="24">
        <v>5000</v>
      </c>
      <c r="Z590" s="24">
        <v>9310.09</v>
      </c>
      <c r="AA590" s="24">
        <v>3455</v>
      </c>
      <c r="AB590" s="24">
        <v>1345</v>
      </c>
      <c r="AC590" s="24">
        <v>1489</v>
      </c>
      <c r="AD590" s="24">
        <v>1348</v>
      </c>
      <c r="AE590" s="24">
        <v>658</v>
      </c>
      <c r="AG590" s="35">
        <v>27211.09</v>
      </c>
      <c r="AH590" s="24">
        <f t="shared" si="131"/>
        <v>0</v>
      </c>
    </row>
    <row r="591" spans="1:34" s="24" customFormat="1" x14ac:dyDescent="0.2">
      <c r="A591" s="33">
        <f t="shared" si="121"/>
        <v>2000</v>
      </c>
      <c r="B591" s="33">
        <f t="shared" si="122"/>
        <v>2500</v>
      </c>
      <c r="C591" s="34" t="s">
        <v>17</v>
      </c>
      <c r="D591" s="34" t="str">
        <f t="shared" si="123"/>
        <v>2</v>
      </c>
      <c r="E591" s="34">
        <f t="shared" si="124"/>
        <v>5</v>
      </c>
      <c r="F591" s="34" t="str">
        <f t="shared" si="125"/>
        <v>04</v>
      </c>
      <c r="G591" s="34" t="str">
        <f t="shared" si="126"/>
        <v>005</v>
      </c>
      <c r="H591" s="33" t="str">
        <f t="shared" si="127"/>
        <v>E001</v>
      </c>
      <c r="I591" s="34">
        <f t="shared" si="128"/>
        <v>25101</v>
      </c>
      <c r="J591" s="34">
        <f t="shared" si="119"/>
        <v>1</v>
      </c>
      <c r="K591" s="34">
        <f t="shared" si="129"/>
        <v>1</v>
      </c>
      <c r="L591" s="34">
        <f t="shared" si="130"/>
        <v>15</v>
      </c>
      <c r="M591" s="34" t="s">
        <v>22</v>
      </c>
      <c r="N591" s="30">
        <v>40005</v>
      </c>
      <c r="O591" s="30" t="s">
        <v>55</v>
      </c>
      <c r="P591" s="30">
        <v>57</v>
      </c>
      <c r="Q591" s="30">
        <v>2</v>
      </c>
      <c r="R591" s="30">
        <v>25101</v>
      </c>
      <c r="S591" s="24">
        <f t="shared" si="120"/>
        <v>337468.21</v>
      </c>
      <c r="T591" s="24">
        <v>0</v>
      </c>
      <c r="U591" s="24">
        <v>0</v>
      </c>
      <c r="V591" s="24">
        <v>16474</v>
      </c>
      <c r="W591" s="24">
        <v>12900</v>
      </c>
      <c r="X591" s="24">
        <v>9800</v>
      </c>
      <c r="Y591" s="24">
        <v>18000</v>
      </c>
      <c r="Z591" s="24">
        <v>145000</v>
      </c>
      <c r="AA591" s="24">
        <v>83024.210000000006</v>
      </c>
      <c r="AB591" s="24">
        <v>22000</v>
      </c>
      <c r="AC591" s="24">
        <v>15000</v>
      </c>
      <c r="AD591" s="24">
        <v>12270</v>
      </c>
      <c r="AE591" s="24">
        <v>3000</v>
      </c>
      <c r="AG591" s="35">
        <v>337468.21</v>
      </c>
      <c r="AH591" s="24">
        <f t="shared" si="131"/>
        <v>0</v>
      </c>
    </row>
    <row r="592" spans="1:34" s="24" customFormat="1" x14ac:dyDescent="0.2">
      <c r="A592" s="33">
        <f t="shared" si="121"/>
        <v>2000</v>
      </c>
      <c r="B592" s="33">
        <f t="shared" si="122"/>
        <v>2500</v>
      </c>
      <c r="C592" s="34" t="s">
        <v>17</v>
      </c>
      <c r="D592" s="34" t="str">
        <f t="shared" si="123"/>
        <v>2</v>
      </c>
      <c r="E592" s="34">
        <f t="shared" si="124"/>
        <v>5</v>
      </c>
      <c r="F592" s="34" t="str">
        <f t="shared" si="125"/>
        <v>04</v>
      </c>
      <c r="G592" s="34" t="str">
        <f t="shared" si="126"/>
        <v>005</v>
      </c>
      <c r="H592" s="33" t="str">
        <f t="shared" si="127"/>
        <v>E001</v>
      </c>
      <c r="I592" s="34">
        <f t="shared" si="128"/>
        <v>25201</v>
      </c>
      <c r="J592" s="34">
        <f t="shared" si="119"/>
        <v>1</v>
      </c>
      <c r="K592" s="34">
        <f t="shared" si="129"/>
        <v>1</v>
      </c>
      <c r="L592" s="34">
        <f t="shared" si="130"/>
        <v>15</v>
      </c>
      <c r="M592" s="34" t="s">
        <v>22</v>
      </c>
      <c r="N592" s="30">
        <v>40005</v>
      </c>
      <c r="O592" s="30" t="s">
        <v>55</v>
      </c>
      <c r="P592" s="30">
        <v>57</v>
      </c>
      <c r="Q592" s="30">
        <v>2</v>
      </c>
      <c r="R592" s="30">
        <v>25201</v>
      </c>
      <c r="S592" s="24">
        <f t="shared" si="120"/>
        <v>311716.57</v>
      </c>
      <c r="T592" s="24">
        <v>0</v>
      </c>
      <c r="U592" s="24">
        <v>2456</v>
      </c>
      <c r="V592" s="24">
        <v>5654</v>
      </c>
      <c r="W592" s="24">
        <v>12594</v>
      </c>
      <c r="X592" s="24">
        <v>32000</v>
      </c>
      <c r="Y592" s="24">
        <v>45000</v>
      </c>
      <c r="Z592" s="24">
        <v>84683.57</v>
      </c>
      <c r="AA592" s="24">
        <v>114718</v>
      </c>
      <c r="AB592" s="24">
        <v>4522</v>
      </c>
      <c r="AC592" s="24">
        <v>3589</v>
      </c>
      <c r="AD592" s="24">
        <v>2500</v>
      </c>
      <c r="AE592" s="24">
        <v>4000</v>
      </c>
      <c r="AG592" s="35">
        <v>311716.57</v>
      </c>
      <c r="AH592" s="24">
        <f t="shared" si="131"/>
        <v>0</v>
      </c>
    </row>
    <row r="593" spans="1:34" s="24" customFormat="1" x14ac:dyDescent="0.2">
      <c r="A593" s="33">
        <f t="shared" si="121"/>
        <v>2000</v>
      </c>
      <c r="B593" s="33">
        <f t="shared" si="122"/>
        <v>2500</v>
      </c>
      <c r="C593" s="34" t="s">
        <v>17</v>
      </c>
      <c r="D593" s="34" t="str">
        <f t="shared" si="123"/>
        <v>2</v>
      </c>
      <c r="E593" s="34">
        <f t="shared" si="124"/>
        <v>5</v>
      </c>
      <c r="F593" s="34" t="str">
        <f t="shared" si="125"/>
        <v>04</v>
      </c>
      <c r="G593" s="34" t="str">
        <f t="shared" si="126"/>
        <v>005</v>
      </c>
      <c r="H593" s="33" t="str">
        <f t="shared" si="127"/>
        <v>E001</v>
      </c>
      <c r="I593" s="34">
        <f t="shared" si="128"/>
        <v>25301</v>
      </c>
      <c r="J593" s="34">
        <f t="shared" si="119"/>
        <v>1</v>
      </c>
      <c r="K593" s="34">
        <f t="shared" si="129"/>
        <v>1</v>
      </c>
      <c r="L593" s="34">
        <f t="shared" si="130"/>
        <v>15</v>
      </c>
      <c r="M593" s="34" t="s">
        <v>22</v>
      </c>
      <c r="N593" s="30">
        <v>40005</v>
      </c>
      <c r="O593" s="30" t="s">
        <v>55</v>
      </c>
      <c r="P593" s="30">
        <v>57</v>
      </c>
      <c r="Q593" s="30">
        <v>2</v>
      </c>
      <c r="R593" s="30">
        <v>25301</v>
      </c>
      <c r="S593" s="24">
        <f t="shared" si="120"/>
        <v>124176</v>
      </c>
      <c r="T593" s="24">
        <v>0</v>
      </c>
      <c r="U593" s="24">
        <v>12695.45</v>
      </c>
      <c r="V593" s="24">
        <v>2904.22</v>
      </c>
      <c r="W593" s="24">
        <v>0</v>
      </c>
      <c r="X593" s="24">
        <v>25000</v>
      </c>
      <c r="Y593" s="24">
        <v>12400.33</v>
      </c>
      <c r="Z593" s="24">
        <v>31067</v>
      </c>
      <c r="AA593" s="24">
        <v>7000</v>
      </c>
      <c r="AB593" s="24">
        <v>5000</v>
      </c>
      <c r="AC593" s="24">
        <v>10589</v>
      </c>
      <c r="AD593" s="24">
        <v>9520</v>
      </c>
      <c r="AE593" s="24">
        <v>8000</v>
      </c>
      <c r="AG593" s="35">
        <v>124176</v>
      </c>
      <c r="AH593" s="24">
        <f t="shared" si="131"/>
        <v>0</v>
      </c>
    </row>
    <row r="594" spans="1:34" s="24" customFormat="1" x14ac:dyDescent="0.2">
      <c r="A594" s="33">
        <f t="shared" si="121"/>
        <v>2000</v>
      </c>
      <c r="B594" s="33">
        <f t="shared" si="122"/>
        <v>2500</v>
      </c>
      <c r="C594" s="34" t="s">
        <v>17</v>
      </c>
      <c r="D594" s="34" t="str">
        <f t="shared" si="123"/>
        <v>2</v>
      </c>
      <c r="E594" s="34">
        <f t="shared" si="124"/>
        <v>5</v>
      </c>
      <c r="F594" s="34" t="str">
        <f t="shared" si="125"/>
        <v>04</v>
      </c>
      <c r="G594" s="34" t="str">
        <f t="shared" si="126"/>
        <v>005</v>
      </c>
      <c r="H594" s="33" t="str">
        <f t="shared" si="127"/>
        <v>E001</v>
      </c>
      <c r="I594" s="34">
        <f t="shared" si="128"/>
        <v>25501</v>
      </c>
      <c r="J594" s="34">
        <f t="shared" si="119"/>
        <v>1</v>
      </c>
      <c r="K594" s="34">
        <f t="shared" si="129"/>
        <v>1</v>
      </c>
      <c r="L594" s="34">
        <f t="shared" si="130"/>
        <v>15</v>
      </c>
      <c r="M594" s="34" t="s">
        <v>22</v>
      </c>
      <c r="N594" s="30">
        <v>40005</v>
      </c>
      <c r="O594" s="30" t="s">
        <v>55</v>
      </c>
      <c r="P594" s="30">
        <v>57</v>
      </c>
      <c r="Q594" s="30">
        <v>2</v>
      </c>
      <c r="R594" s="30">
        <v>25501</v>
      </c>
      <c r="S594" s="24">
        <f t="shared" si="120"/>
        <v>467123</v>
      </c>
      <c r="T594" s="24">
        <v>0</v>
      </c>
      <c r="U594" s="24">
        <v>0</v>
      </c>
      <c r="V594" s="24">
        <v>28000</v>
      </c>
      <c r="W594" s="24">
        <v>45966.97</v>
      </c>
      <c r="X594" s="24">
        <v>36000</v>
      </c>
      <c r="Y594" s="24">
        <v>38000</v>
      </c>
      <c r="Z594" s="24">
        <v>150000</v>
      </c>
      <c r="AA594" s="24">
        <v>98207</v>
      </c>
      <c r="AB594" s="24">
        <v>19000</v>
      </c>
      <c r="AC594" s="24">
        <v>18954</v>
      </c>
      <c r="AD594" s="24">
        <v>15862</v>
      </c>
      <c r="AE594" s="24">
        <v>17133.03</v>
      </c>
      <c r="AG594" s="35">
        <v>467123</v>
      </c>
      <c r="AH594" s="24">
        <f t="shared" si="131"/>
        <v>0</v>
      </c>
    </row>
    <row r="595" spans="1:34" s="24" customFormat="1" x14ac:dyDescent="0.2">
      <c r="A595" s="33">
        <f t="shared" si="121"/>
        <v>2000</v>
      </c>
      <c r="B595" s="33">
        <f t="shared" si="122"/>
        <v>2600</v>
      </c>
      <c r="C595" s="34" t="s">
        <v>17</v>
      </c>
      <c r="D595" s="34" t="str">
        <f t="shared" si="123"/>
        <v>2</v>
      </c>
      <c r="E595" s="34">
        <f t="shared" si="124"/>
        <v>5</v>
      </c>
      <c r="F595" s="34" t="str">
        <f t="shared" si="125"/>
        <v>04</v>
      </c>
      <c r="G595" s="34" t="str">
        <f t="shared" si="126"/>
        <v>005</v>
      </c>
      <c r="H595" s="33" t="str">
        <f t="shared" si="127"/>
        <v>E001</v>
      </c>
      <c r="I595" s="34">
        <f t="shared" si="128"/>
        <v>26102</v>
      </c>
      <c r="J595" s="34">
        <f t="shared" si="119"/>
        <v>1</v>
      </c>
      <c r="K595" s="34">
        <f t="shared" si="129"/>
        <v>1</v>
      </c>
      <c r="L595" s="34">
        <f t="shared" si="130"/>
        <v>15</v>
      </c>
      <c r="M595" s="34" t="s">
        <v>22</v>
      </c>
      <c r="N595" s="30">
        <v>40005</v>
      </c>
      <c r="O595" s="30" t="s">
        <v>55</v>
      </c>
      <c r="P595" s="30">
        <v>57</v>
      </c>
      <c r="Q595" s="30">
        <v>2</v>
      </c>
      <c r="R595" s="30">
        <v>26102</v>
      </c>
      <c r="S595" s="24">
        <f t="shared" si="120"/>
        <v>10000</v>
      </c>
      <c r="T595" s="24">
        <v>0</v>
      </c>
      <c r="U595" s="24">
        <v>0</v>
      </c>
      <c r="V595" s="24">
        <v>2500</v>
      </c>
      <c r="W595" s="24">
        <v>0</v>
      </c>
      <c r="X595" s="24">
        <v>1500</v>
      </c>
      <c r="Y595" s="24">
        <v>1500</v>
      </c>
      <c r="Z595" s="24">
        <v>1500</v>
      </c>
      <c r="AA595" s="24">
        <v>0</v>
      </c>
      <c r="AB595" s="24">
        <v>0</v>
      </c>
      <c r="AC595" s="24">
        <v>0</v>
      </c>
      <c r="AD595" s="24">
        <v>3000</v>
      </c>
      <c r="AE595" s="24">
        <v>0</v>
      </c>
      <c r="AG595" s="35">
        <v>10000</v>
      </c>
      <c r="AH595" s="24">
        <f t="shared" si="131"/>
        <v>0</v>
      </c>
    </row>
    <row r="596" spans="1:34" s="24" customFormat="1" x14ac:dyDescent="0.2">
      <c r="A596" s="33">
        <f t="shared" si="121"/>
        <v>2000</v>
      </c>
      <c r="B596" s="33">
        <f t="shared" si="122"/>
        <v>2700</v>
      </c>
      <c r="C596" s="34" t="s">
        <v>17</v>
      </c>
      <c r="D596" s="34" t="str">
        <f t="shared" si="123"/>
        <v>2</v>
      </c>
      <c r="E596" s="34">
        <f t="shared" si="124"/>
        <v>5</v>
      </c>
      <c r="F596" s="34" t="str">
        <f t="shared" si="125"/>
        <v>04</v>
      </c>
      <c r="G596" s="34" t="str">
        <f t="shared" si="126"/>
        <v>005</v>
      </c>
      <c r="H596" s="33" t="str">
        <f t="shared" si="127"/>
        <v>E001</v>
      </c>
      <c r="I596" s="34">
        <f t="shared" si="128"/>
        <v>27401</v>
      </c>
      <c r="J596" s="34">
        <f t="shared" si="119"/>
        <v>1</v>
      </c>
      <c r="K596" s="34">
        <f t="shared" si="129"/>
        <v>1</v>
      </c>
      <c r="L596" s="34">
        <f t="shared" si="130"/>
        <v>15</v>
      </c>
      <c r="M596" s="34" t="s">
        <v>22</v>
      </c>
      <c r="N596" s="30">
        <v>40005</v>
      </c>
      <c r="O596" s="30" t="s">
        <v>55</v>
      </c>
      <c r="P596" s="30">
        <v>57</v>
      </c>
      <c r="Q596" s="30">
        <v>2</v>
      </c>
      <c r="R596" s="30">
        <v>27401</v>
      </c>
      <c r="S596" s="24">
        <f t="shared" si="120"/>
        <v>3000</v>
      </c>
      <c r="T596" s="24">
        <v>0</v>
      </c>
      <c r="U596" s="24">
        <v>359</v>
      </c>
      <c r="V596" s="24">
        <v>0</v>
      </c>
      <c r="W596" s="24">
        <v>0</v>
      </c>
      <c r="X596" s="24">
        <v>700</v>
      </c>
      <c r="Y596" s="24">
        <v>0</v>
      </c>
      <c r="Z596" s="24">
        <v>1000</v>
      </c>
      <c r="AA596" s="24">
        <v>0</v>
      </c>
      <c r="AB596" s="24">
        <v>0</v>
      </c>
      <c r="AC596" s="24">
        <v>0</v>
      </c>
      <c r="AD596" s="24">
        <v>941</v>
      </c>
      <c r="AE596" s="24">
        <v>0</v>
      </c>
      <c r="AG596" s="35">
        <v>3000</v>
      </c>
      <c r="AH596" s="24">
        <f t="shared" si="131"/>
        <v>0</v>
      </c>
    </row>
    <row r="597" spans="1:34" s="24" customFormat="1" x14ac:dyDescent="0.2">
      <c r="A597" s="33">
        <f t="shared" si="121"/>
        <v>2000</v>
      </c>
      <c r="B597" s="33">
        <f t="shared" si="122"/>
        <v>2900</v>
      </c>
      <c r="C597" s="34" t="s">
        <v>17</v>
      </c>
      <c r="D597" s="34" t="str">
        <f t="shared" si="123"/>
        <v>2</v>
      </c>
      <c r="E597" s="34">
        <f t="shared" si="124"/>
        <v>5</v>
      </c>
      <c r="F597" s="34" t="str">
        <f t="shared" si="125"/>
        <v>04</v>
      </c>
      <c r="G597" s="34" t="str">
        <f t="shared" si="126"/>
        <v>005</v>
      </c>
      <c r="H597" s="33" t="str">
        <f t="shared" si="127"/>
        <v>E001</v>
      </c>
      <c r="I597" s="34">
        <f t="shared" si="128"/>
        <v>29101</v>
      </c>
      <c r="J597" s="34">
        <f t="shared" si="119"/>
        <v>1</v>
      </c>
      <c r="K597" s="34">
        <f t="shared" si="129"/>
        <v>1</v>
      </c>
      <c r="L597" s="34">
        <f t="shared" si="130"/>
        <v>15</v>
      </c>
      <c r="M597" s="34" t="s">
        <v>22</v>
      </c>
      <c r="N597" s="30">
        <v>40005</v>
      </c>
      <c r="O597" s="30" t="s">
        <v>55</v>
      </c>
      <c r="P597" s="30">
        <v>57</v>
      </c>
      <c r="Q597" s="30">
        <v>2</v>
      </c>
      <c r="R597" s="30">
        <v>29101</v>
      </c>
      <c r="S597" s="24">
        <f t="shared" si="120"/>
        <v>158776</v>
      </c>
      <c r="T597" s="24">
        <v>0</v>
      </c>
      <c r="U597" s="24">
        <v>1750</v>
      </c>
      <c r="V597" s="24">
        <v>1750</v>
      </c>
      <c r="W597" s="24">
        <v>2564</v>
      </c>
      <c r="X597" s="24">
        <v>3589</v>
      </c>
      <c r="Y597" s="24">
        <v>38943</v>
      </c>
      <c r="Z597" s="24">
        <v>46846</v>
      </c>
      <c r="AA597" s="24">
        <v>25000</v>
      </c>
      <c r="AB597" s="24">
        <v>459</v>
      </c>
      <c r="AC597" s="24">
        <v>3548</v>
      </c>
      <c r="AD597" s="24">
        <v>32747</v>
      </c>
      <c r="AE597" s="24">
        <v>1580</v>
      </c>
      <c r="AG597" s="35">
        <v>158776</v>
      </c>
      <c r="AH597" s="24">
        <f t="shared" si="131"/>
        <v>0</v>
      </c>
    </row>
    <row r="598" spans="1:34" s="24" customFormat="1" x14ac:dyDescent="0.2">
      <c r="A598" s="33">
        <f t="shared" si="121"/>
        <v>2000</v>
      </c>
      <c r="B598" s="33">
        <f t="shared" si="122"/>
        <v>2900</v>
      </c>
      <c r="C598" s="34" t="s">
        <v>17</v>
      </c>
      <c r="D598" s="34" t="str">
        <f t="shared" si="123"/>
        <v>2</v>
      </c>
      <c r="E598" s="34">
        <f t="shared" si="124"/>
        <v>5</v>
      </c>
      <c r="F598" s="34" t="str">
        <f t="shared" si="125"/>
        <v>04</v>
      </c>
      <c r="G598" s="34" t="str">
        <f t="shared" si="126"/>
        <v>005</v>
      </c>
      <c r="H598" s="33" t="str">
        <f t="shared" si="127"/>
        <v>E001</v>
      </c>
      <c r="I598" s="34">
        <f t="shared" si="128"/>
        <v>29201</v>
      </c>
      <c r="J598" s="34">
        <f t="shared" si="119"/>
        <v>1</v>
      </c>
      <c r="K598" s="34">
        <f t="shared" si="129"/>
        <v>1</v>
      </c>
      <c r="L598" s="34">
        <f t="shared" si="130"/>
        <v>15</v>
      </c>
      <c r="M598" s="34" t="s">
        <v>22</v>
      </c>
      <c r="N598" s="30">
        <v>40005</v>
      </c>
      <c r="O598" s="30" t="s">
        <v>55</v>
      </c>
      <c r="P598" s="30">
        <v>57</v>
      </c>
      <c r="Q598" s="30">
        <v>2</v>
      </c>
      <c r="R598" s="30">
        <v>29201</v>
      </c>
      <c r="S598" s="24">
        <f t="shared" si="120"/>
        <v>7896.28</v>
      </c>
      <c r="T598" s="24">
        <v>0</v>
      </c>
      <c r="U598" s="24">
        <v>0</v>
      </c>
      <c r="V598" s="24">
        <v>1000</v>
      </c>
      <c r="W598" s="24">
        <v>0</v>
      </c>
      <c r="X598" s="24">
        <v>1000</v>
      </c>
      <c r="Y598" s="24">
        <v>1000</v>
      </c>
      <c r="Z598" s="24">
        <v>1000</v>
      </c>
      <c r="AA598" s="24">
        <v>1000</v>
      </c>
      <c r="AB598" s="24">
        <v>2000</v>
      </c>
      <c r="AC598" s="24">
        <v>500</v>
      </c>
      <c r="AD598" s="24">
        <v>200</v>
      </c>
      <c r="AE598" s="24">
        <v>196.28</v>
      </c>
      <c r="AG598" s="35">
        <v>7896.28</v>
      </c>
      <c r="AH598" s="24">
        <f t="shared" si="131"/>
        <v>0</v>
      </c>
    </row>
    <row r="599" spans="1:34" s="24" customFormat="1" x14ac:dyDescent="0.2">
      <c r="A599" s="33">
        <f t="shared" si="121"/>
        <v>2000</v>
      </c>
      <c r="B599" s="33">
        <f t="shared" si="122"/>
        <v>2900</v>
      </c>
      <c r="C599" s="34" t="s">
        <v>17</v>
      </c>
      <c r="D599" s="34" t="str">
        <f t="shared" si="123"/>
        <v>2</v>
      </c>
      <c r="E599" s="34">
        <f t="shared" si="124"/>
        <v>5</v>
      </c>
      <c r="F599" s="34" t="str">
        <f t="shared" si="125"/>
        <v>04</v>
      </c>
      <c r="G599" s="34" t="str">
        <f t="shared" si="126"/>
        <v>005</v>
      </c>
      <c r="H599" s="33" t="str">
        <f t="shared" si="127"/>
        <v>E001</v>
      </c>
      <c r="I599" s="34">
        <f t="shared" si="128"/>
        <v>29301</v>
      </c>
      <c r="J599" s="34">
        <f t="shared" si="119"/>
        <v>1</v>
      </c>
      <c r="K599" s="34">
        <f t="shared" si="129"/>
        <v>1</v>
      </c>
      <c r="L599" s="34">
        <f t="shared" si="130"/>
        <v>15</v>
      </c>
      <c r="M599" s="34" t="s">
        <v>22</v>
      </c>
      <c r="N599" s="30">
        <v>40005</v>
      </c>
      <c r="O599" s="30" t="s">
        <v>55</v>
      </c>
      <c r="P599" s="30">
        <v>57</v>
      </c>
      <c r="Q599" s="30">
        <v>2</v>
      </c>
      <c r="R599" s="30">
        <v>29301</v>
      </c>
      <c r="S599" s="24">
        <f t="shared" si="120"/>
        <v>15549</v>
      </c>
      <c r="T599" s="24">
        <v>0</v>
      </c>
      <c r="U599" s="24">
        <v>0</v>
      </c>
      <c r="V599" s="24">
        <v>0</v>
      </c>
      <c r="W599" s="24">
        <v>5000</v>
      </c>
      <c r="X599" s="24">
        <v>0</v>
      </c>
      <c r="Y599" s="24">
        <v>5000</v>
      </c>
      <c r="Z599" s="24">
        <v>0</v>
      </c>
      <c r="AA599" s="24">
        <v>0</v>
      </c>
      <c r="AB599" s="24">
        <v>5000</v>
      </c>
      <c r="AC599" s="24">
        <v>0</v>
      </c>
      <c r="AD599" s="24">
        <v>0</v>
      </c>
      <c r="AE599" s="24">
        <v>549</v>
      </c>
      <c r="AG599" s="35">
        <v>15549</v>
      </c>
      <c r="AH599" s="24">
        <f t="shared" si="131"/>
        <v>0</v>
      </c>
    </row>
    <row r="600" spans="1:34" s="24" customFormat="1" x14ac:dyDescent="0.2">
      <c r="A600" s="33">
        <f t="shared" si="121"/>
        <v>2000</v>
      </c>
      <c r="B600" s="33">
        <f t="shared" si="122"/>
        <v>2900</v>
      </c>
      <c r="C600" s="34" t="s">
        <v>17</v>
      </c>
      <c r="D600" s="34" t="str">
        <f t="shared" si="123"/>
        <v>2</v>
      </c>
      <c r="E600" s="34">
        <f t="shared" si="124"/>
        <v>5</v>
      </c>
      <c r="F600" s="34" t="str">
        <f t="shared" si="125"/>
        <v>04</v>
      </c>
      <c r="G600" s="34" t="str">
        <f t="shared" si="126"/>
        <v>005</v>
      </c>
      <c r="H600" s="33" t="str">
        <f t="shared" si="127"/>
        <v>E001</v>
      </c>
      <c r="I600" s="34">
        <f t="shared" si="128"/>
        <v>29601</v>
      </c>
      <c r="J600" s="34">
        <f t="shared" si="119"/>
        <v>1</v>
      </c>
      <c r="K600" s="34">
        <f t="shared" si="129"/>
        <v>1</v>
      </c>
      <c r="L600" s="34">
        <f t="shared" si="130"/>
        <v>15</v>
      </c>
      <c r="M600" s="34" t="s">
        <v>22</v>
      </c>
      <c r="N600" s="30">
        <v>40005</v>
      </c>
      <c r="O600" s="30" t="s">
        <v>55</v>
      </c>
      <c r="P600" s="30">
        <v>57</v>
      </c>
      <c r="Q600" s="30">
        <v>2</v>
      </c>
      <c r="R600" s="30">
        <v>29601</v>
      </c>
      <c r="S600" s="24">
        <f t="shared" si="120"/>
        <v>1346</v>
      </c>
      <c r="T600" s="24">
        <v>0</v>
      </c>
      <c r="U600" s="24">
        <v>0</v>
      </c>
      <c r="V600" s="24">
        <v>0</v>
      </c>
      <c r="W600" s="24">
        <v>249</v>
      </c>
      <c r="X600" s="24">
        <v>0</v>
      </c>
      <c r="Y600" s="24">
        <v>242</v>
      </c>
      <c r="Z600" s="24">
        <v>220</v>
      </c>
      <c r="AA600" s="24">
        <v>135</v>
      </c>
      <c r="AB600" s="24">
        <v>250</v>
      </c>
      <c r="AC600" s="24">
        <v>250</v>
      </c>
      <c r="AD600" s="24" t="s">
        <v>59</v>
      </c>
      <c r="AE600" s="24">
        <v>0</v>
      </c>
      <c r="AG600" s="35">
        <v>1346</v>
      </c>
      <c r="AH600" s="24">
        <f t="shared" si="131"/>
        <v>0</v>
      </c>
    </row>
    <row r="601" spans="1:34" s="24" customFormat="1" x14ac:dyDescent="0.2">
      <c r="A601" s="33">
        <f t="shared" si="121"/>
        <v>2000</v>
      </c>
      <c r="B601" s="33">
        <f t="shared" si="122"/>
        <v>2900</v>
      </c>
      <c r="C601" s="34" t="s">
        <v>17</v>
      </c>
      <c r="D601" s="34" t="str">
        <f t="shared" si="123"/>
        <v>2</v>
      </c>
      <c r="E601" s="34">
        <f t="shared" si="124"/>
        <v>5</v>
      </c>
      <c r="F601" s="34" t="str">
        <f t="shared" si="125"/>
        <v>04</v>
      </c>
      <c r="G601" s="34" t="str">
        <f t="shared" si="126"/>
        <v>005</v>
      </c>
      <c r="H601" s="33" t="str">
        <f t="shared" si="127"/>
        <v>E001</v>
      </c>
      <c r="I601" s="34">
        <f t="shared" si="128"/>
        <v>29801</v>
      </c>
      <c r="J601" s="34">
        <f t="shared" si="119"/>
        <v>1</v>
      </c>
      <c r="K601" s="34">
        <f t="shared" si="129"/>
        <v>1</v>
      </c>
      <c r="L601" s="34">
        <f t="shared" si="130"/>
        <v>15</v>
      </c>
      <c r="M601" s="34" t="s">
        <v>22</v>
      </c>
      <c r="N601" s="30">
        <v>40005</v>
      </c>
      <c r="O601" s="30" t="s">
        <v>55</v>
      </c>
      <c r="P601" s="30">
        <v>57</v>
      </c>
      <c r="Q601" s="30">
        <v>2</v>
      </c>
      <c r="R601" s="30">
        <v>29801</v>
      </c>
      <c r="S601" s="24">
        <f t="shared" si="120"/>
        <v>20563.43</v>
      </c>
      <c r="T601" s="24">
        <v>0</v>
      </c>
      <c r="U601" s="24">
        <v>150</v>
      </c>
      <c r="V601" s="24">
        <v>0</v>
      </c>
      <c r="W601" s="24">
        <v>250</v>
      </c>
      <c r="X601" s="24">
        <v>2500</v>
      </c>
      <c r="Y601" s="24">
        <v>7300</v>
      </c>
      <c r="Z601" s="24">
        <v>5600</v>
      </c>
      <c r="AA601" s="24">
        <v>720</v>
      </c>
      <c r="AB601" s="24">
        <v>2500</v>
      </c>
      <c r="AC601" s="24">
        <v>0</v>
      </c>
      <c r="AD601" s="24">
        <v>560.42999999999995</v>
      </c>
      <c r="AE601" s="24">
        <v>983</v>
      </c>
      <c r="AG601" s="35">
        <v>20563.43</v>
      </c>
      <c r="AH601" s="24">
        <f t="shared" si="131"/>
        <v>0</v>
      </c>
    </row>
    <row r="602" spans="1:34" s="24" customFormat="1" x14ac:dyDescent="0.2">
      <c r="A602" s="33">
        <f t="shared" si="121"/>
        <v>3000</v>
      </c>
      <c r="B602" s="33">
        <f t="shared" si="122"/>
        <v>3100</v>
      </c>
      <c r="C602" s="34" t="s">
        <v>17</v>
      </c>
      <c r="D602" s="34" t="str">
        <f t="shared" si="123"/>
        <v>2</v>
      </c>
      <c r="E602" s="34">
        <f t="shared" si="124"/>
        <v>5</v>
      </c>
      <c r="F602" s="34" t="str">
        <f t="shared" si="125"/>
        <v>04</v>
      </c>
      <c r="G602" s="34" t="str">
        <f t="shared" si="126"/>
        <v>005</v>
      </c>
      <c r="H602" s="33" t="str">
        <f t="shared" si="127"/>
        <v>E001</v>
      </c>
      <c r="I602" s="34">
        <f t="shared" si="128"/>
        <v>31801</v>
      </c>
      <c r="J602" s="34">
        <f t="shared" si="119"/>
        <v>1</v>
      </c>
      <c r="K602" s="34">
        <f t="shared" si="129"/>
        <v>1</v>
      </c>
      <c r="L602" s="34">
        <f t="shared" si="130"/>
        <v>15</v>
      </c>
      <c r="M602" s="34" t="s">
        <v>22</v>
      </c>
      <c r="N602" s="30">
        <v>40005</v>
      </c>
      <c r="O602" s="30" t="s">
        <v>55</v>
      </c>
      <c r="P602" s="30">
        <v>57</v>
      </c>
      <c r="Q602" s="30">
        <v>2</v>
      </c>
      <c r="R602" s="30">
        <v>31801</v>
      </c>
      <c r="S602" s="24">
        <f t="shared" si="120"/>
        <v>39639</v>
      </c>
      <c r="T602" s="24">
        <v>0</v>
      </c>
      <c r="U602" s="24">
        <v>500</v>
      </c>
      <c r="V602" s="24">
        <v>0</v>
      </c>
      <c r="W602" s="24">
        <v>2600</v>
      </c>
      <c r="X602" s="24">
        <v>2600</v>
      </c>
      <c r="Y602" s="24">
        <v>1737.29</v>
      </c>
      <c r="Z602" s="24">
        <v>5668</v>
      </c>
      <c r="AA602" s="24">
        <v>3307.93</v>
      </c>
      <c r="AB602" s="24">
        <v>2800</v>
      </c>
      <c r="AC602" s="24">
        <v>16575.78</v>
      </c>
      <c r="AD602" s="24">
        <v>2450</v>
      </c>
      <c r="AE602" s="24">
        <v>1400</v>
      </c>
      <c r="AG602" s="35">
        <v>39639</v>
      </c>
      <c r="AH602" s="24">
        <f t="shared" si="131"/>
        <v>0</v>
      </c>
    </row>
    <row r="603" spans="1:34" s="24" customFormat="1" x14ac:dyDescent="0.2">
      <c r="A603" s="33">
        <f t="shared" si="121"/>
        <v>3000</v>
      </c>
      <c r="B603" s="33">
        <f t="shared" si="122"/>
        <v>3200</v>
      </c>
      <c r="C603" s="34" t="s">
        <v>17</v>
      </c>
      <c r="D603" s="34" t="str">
        <f t="shared" si="123"/>
        <v>2</v>
      </c>
      <c r="E603" s="34">
        <f t="shared" si="124"/>
        <v>5</v>
      </c>
      <c r="F603" s="34" t="str">
        <f t="shared" si="125"/>
        <v>04</v>
      </c>
      <c r="G603" s="34" t="str">
        <f t="shared" si="126"/>
        <v>005</v>
      </c>
      <c r="H603" s="33" t="str">
        <f t="shared" si="127"/>
        <v>E001</v>
      </c>
      <c r="I603" s="34">
        <f t="shared" si="128"/>
        <v>32701</v>
      </c>
      <c r="J603" s="34">
        <f t="shared" si="119"/>
        <v>1</v>
      </c>
      <c r="K603" s="34">
        <f t="shared" si="129"/>
        <v>1</v>
      </c>
      <c r="L603" s="34">
        <f t="shared" si="130"/>
        <v>15</v>
      </c>
      <c r="M603" s="34" t="s">
        <v>22</v>
      </c>
      <c r="N603" s="30">
        <v>40005</v>
      </c>
      <c r="O603" s="30" t="s">
        <v>55</v>
      </c>
      <c r="P603" s="30">
        <v>57</v>
      </c>
      <c r="Q603" s="30">
        <v>2</v>
      </c>
      <c r="R603" s="30">
        <v>32701</v>
      </c>
      <c r="S603" s="24">
        <f t="shared" si="120"/>
        <v>1239278.6499999999</v>
      </c>
      <c r="T603" s="24">
        <v>0</v>
      </c>
      <c r="U603" s="24">
        <v>0</v>
      </c>
      <c r="V603" s="24">
        <v>0</v>
      </c>
      <c r="W603" s="24">
        <v>0</v>
      </c>
      <c r="X603" s="24">
        <v>0</v>
      </c>
      <c r="Y603" s="24">
        <v>0</v>
      </c>
      <c r="Z603" s="24">
        <v>0</v>
      </c>
      <c r="AA603" s="24">
        <v>0</v>
      </c>
      <c r="AB603" s="24">
        <v>0</v>
      </c>
      <c r="AC603" s="24">
        <v>0</v>
      </c>
      <c r="AD603" s="24">
        <v>0</v>
      </c>
      <c r="AE603" s="24">
        <v>1239278.6499999999</v>
      </c>
      <c r="AG603" s="35">
        <v>1239278.6499999999</v>
      </c>
      <c r="AH603" s="24">
        <f t="shared" si="131"/>
        <v>0</v>
      </c>
    </row>
    <row r="604" spans="1:34" s="24" customFormat="1" x14ac:dyDescent="0.2">
      <c r="A604" s="33">
        <f t="shared" si="121"/>
        <v>3000</v>
      </c>
      <c r="B604" s="33">
        <f t="shared" si="122"/>
        <v>3300</v>
      </c>
      <c r="C604" s="34" t="s">
        <v>17</v>
      </c>
      <c r="D604" s="34" t="str">
        <f t="shared" si="123"/>
        <v>2</v>
      </c>
      <c r="E604" s="34">
        <f t="shared" si="124"/>
        <v>5</v>
      </c>
      <c r="F604" s="34" t="str">
        <f t="shared" si="125"/>
        <v>04</v>
      </c>
      <c r="G604" s="34" t="str">
        <f t="shared" si="126"/>
        <v>005</v>
      </c>
      <c r="H604" s="33" t="str">
        <f t="shared" si="127"/>
        <v>E001</v>
      </c>
      <c r="I604" s="34">
        <f t="shared" si="128"/>
        <v>33401</v>
      </c>
      <c r="J604" s="34">
        <f t="shared" si="119"/>
        <v>1</v>
      </c>
      <c r="K604" s="34">
        <f t="shared" si="129"/>
        <v>1</v>
      </c>
      <c r="L604" s="34">
        <f t="shared" si="130"/>
        <v>15</v>
      </c>
      <c r="M604" s="34" t="s">
        <v>22</v>
      </c>
      <c r="N604" s="30">
        <v>40005</v>
      </c>
      <c r="O604" s="30" t="s">
        <v>55</v>
      </c>
      <c r="P604" s="30">
        <v>57</v>
      </c>
      <c r="Q604" s="30">
        <v>2</v>
      </c>
      <c r="R604" s="30">
        <v>33401</v>
      </c>
      <c r="S604" s="24">
        <f t="shared" si="120"/>
        <v>230450</v>
      </c>
      <c r="T604" s="24">
        <v>0</v>
      </c>
      <c r="U604" s="24">
        <v>0</v>
      </c>
      <c r="V604" s="24">
        <v>19800</v>
      </c>
      <c r="W604" s="24">
        <v>5000</v>
      </c>
      <c r="X604" s="24">
        <v>35000</v>
      </c>
      <c r="Y604" s="24">
        <v>30000</v>
      </c>
      <c r="Z604" s="24">
        <v>42000</v>
      </c>
      <c r="AA604" s="24">
        <v>50000</v>
      </c>
      <c r="AB604" s="24">
        <v>18150</v>
      </c>
      <c r="AC604" s="24">
        <v>10000</v>
      </c>
      <c r="AD604" s="24">
        <v>12500</v>
      </c>
      <c r="AE604" s="24">
        <v>8000</v>
      </c>
      <c r="AG604" s="35">
        <v>230450</v>
      </c>
      <c r="AH604" s="24">
        <f t="shared" si="131"/>
        <v>0</v>
      </c>
    </row>
    <row r="605" spans="1:34" s="24" customFormat="1" x14ac:dyDescent="0.2">
      <c r="A605" s="33">
        <f t="shared" si="121"/>
        <v>3000</v>
      </c>
      <c r="B605" s="33">
        <f t="shared" si="122"/>
        <v>3300</v>
      </c>
      <c r="C605" s="34" t="s">
        <v>17</v>
      </c>
      <c r="D605" s="34" t="str">
        <f t="shared" si="123"/>
        <v>2</v>
      </c>
      <c r="E605" s="34">
        <f t="shared" si="124"/>
        <v>5</v>
      </c>
      <c r="F605" s="34" t="str">
        <f t="shared" si="125"/>
        <v>04</v>
      </c>
      <c r="G605" s="34" t="str">
        <f t="shared" si="126"/>
        <v>005</v>
      </c>
      <c r="H605" s="33" t="str">
        <f t="shared" si="127"/>
        <v>E001</v>
      </c>
      <c r="I605" s="34">
        <f t="shared" si="128"/>
        <v>33601</v>
      </c>
      <c r="J605" s="34">
        <f t="shared" si="119"/>
        <v>1</v>
      </c>
      <c r="K605" s="34">
        <f t="shared" si="129"/>
        <v>1</v>
      </c>
      <c r="L605" s="34">
        <f t="shared" si="130"/>
        <v>15</v>
      </c>
      <c r="M605" s="34" t="s">
        <v>22</v>
      </c>
      <c r="N605" s="30">
        <v>40005</v>
      </c>
      <c r="O605" s="30" t="s">
        <v>55</v>
      </c>
      <c r="P605" s="30">
        <v>57</v>
      </c>
      <c r="Q605" s="30">
        <v>2</v>
      </c>
      <c r="R605" s="30">
        <v>33601</v>
      </c>
      <c r="S605" s="24">
        <f t="shared" si="120"/>
        <v>314155</v>
      </c>
      <c r="T605" s="24">
        <v>0</v>
      </c>
      <c r="U605" s="24">
        <v>25000</v>
      </c>
      <c r="V605" s="24">
        <v>25000</v>
      </c>
      <c r="W605" s="24">
        <v>25000</v>
      </c>
      <c r="X605" s="24">
        <v>15000</v>
      </c>
      <c r="Y605" s="24">
        <v>37297.300000000003</v>
      </c>
      <c r="Z605" s="24">
        <v>50000</v>
      </c>
      <c r="AA605" s="24">
        <v>28009</v>
      </c>
      <c r="AB605" s="24">
        <v>37824.01</v>
      </c>
      <c r="AC605" s="24">
        <v>34878.69</v>
      </c>
      <c r="AD605" s="24">
        <v>25000</v>
      </c>
      <c r="AE605" s="24">
        <v>11146</v>
      </c>
      <c r="AG605" s="35">
        <v>314155</v>
      </c>
      <c r="AH605" s="24">
        <f t="shared" si="131"/>
        <v>0</v>
      </c>
    </row>
    <row r="606" spans="1:34" s="24" customFormat="1" x14ac:dyDescent="0.2">
      <c r="A606" s="33">
        <f t="shared" si="121"/>
        <v>3000</v>
      </c>
      <c r="B606" s="33">
        <f t="shared" si="122"/>
        <v>3300</v>
      </c>
      <c r="C606" s="34" t="s">
        <v>17</v>
      </c>
      <c r="D606" s="34" t="str">
        <f t="shared" si="123"/>
        <v>2</v>
      </c>
      <c r="E606" s="34">
        <f t="shared" si="124"/>
        <v>5</v>
      </c>
      <c r="F606" s="34" t="str">
        <f t="shared" si="125"/>
        <v>04</v>
      </c>
      <c r="G606" s="34" t="str">
        <f t="shared" si="126"/>
        <v>005</v>
      </c>
      <c r="H606" s="33" t="str">
        <f t="shared" si="127"/>
        <v>E001</v>
      </c>
      <c r="I606" s="34">
        <f t="shared" si="128"/>
        <v>33602</v>
      </c>
      <c r="J606" s="34">
        <f t="shared" si="119"/>
        <v>1</v>
      </c>
      <c r="K606" s="34">
        <f t="shared" si="129"/>
        <v>1</v>
      </c>
      <c r="L606" s="34">
        <f t="shared" si="130"/>
        <v>15</v>
      </c>
      <c r="M606" s="34" t="s">
        <v>22</v>
      </c>
      <c r="N606" s="30">
        <v>40005</v>
      </c>
      <c r="O606" s="30" t="s">
        <v>55</v>
      </c>
      <c r="P606" s="30">
        <v>57</v>
      </c>
      <c r="Q606" s="30">
        <v>2</v>
      </c>
      <c r="R606" s="30">
        <v>33602</v>
      </c>
      <c r="S606" s="24">
        <f t="shared" si="120"/>
        <v>630090.10000000009</v>
      </c>
      <c r="T606" s="24">
        <v>109886.68</v>
      </c>
      <c r="U606" s="24">
        <v>26800</v>
      </c>
      <c r="V606" s="24">
        <v>77000</v>
      </c>
      <c r="W606" s="24">
        <v>52924.84</v>
      </c>
      <c r="X606" s="24">
        <v>25000</v>
      </c>
      <c r="Y606" s="24">
        <v>99906.21</v>
      </c>
      <c r="Z606" s="24">
        <v>125000</v>
      </c>
      <c r="AA606" s="24">
        <v>92636.1</v>
      </c>
      <c r="AB606" s="24">
        <v>0</v>
      </c>
      <c r="AC606" s="24">
        <v>8356.27</v>
      </c>
      <c r="AD606" s="24">
        <v>0</v>
      </c>
      <c r="AE606" s="24">
        <v>12580</v>
      </c>
      <c r="AG606" s="35">
        <v>630090.1</v>
      </c>
      <c r="AH606" s="24">
        <f t="shared" si="131"/>
        <v>0</v>
      </c>
    </row>
    <row r="607" spans="1:34" s="24" customFormat="1" x14ac:dyDescent="0.2">
      <c r="A607" s="33">
        <f t="shared" si="121"/>
        <v>3000</v>
      </c>
      <c r="B607" s="33">
        <f t="shared" si="122"/>
        <v>3300</v>
      </c>
      <c r="C607" s="34" t="s">
        <v>17</v>
      </c>
      <c r="D607" s="34" t="str">
        <f t="shared" si="123"/>
        <v>2</v>
      </c>
      <c r="E607" s="34">
        <f t="shared" si="124"/>
        <v>5</v>
      </c>
      <c r="F607" s="34" t="str">
        <f t="shared" si="125"/>
        <v>04</v>
      </c>
      <c r="G607" s="34" t="str">
        <f t="shared" si="126"/>
        <v>005</v>
      </c>
      <c r="H607" s="33" t="str">
        <f t="shared" si="127"/>
        <v>E001</v>
      </c>
      <c r="I607" s="34">
        <f t="shared" si="128"/>
        <v>33604</v>
      </c>
      <c r="J607" s="34">
        <f t="shared" si="119"/>
        <v>1</v>
      </c>
      <c r="K607" s="34">
        <f t="shared" si="129"/>
        <v>1</v>
      </c>
      <c r="L607" s="34">
        <f t="shared" si="130"/>
        <v>15</v>
      </c>
      <c r="M607" s="34" t="s">
        <v>22</v>
      </c>
      <c r="N607" s="30">
        <v>40005</v>
      </c>
      <c r="O607" s="30" t="s">
        <v>55</v>
      </c>
      <c r="P607" s="30">
        <v>57</v>
      </c>
      <c r="Q607" s="30">
        <v>2</v>
      </c>
      <c r="R607" s="30">
        <v>33604</v>
      </c>
      <c r="S607" s="24">
        <f t="shared" si="120"/>
        <v>855214</v>
      </c>
      <c r="T607" s="24">
        <v>0</v>
      </c>
      <c r="U607" s="24">
        <v>0</v>
      </c>
      <c r="V607" s="24">
        <v>0</v>
      </c>
      <c r="W607" s="24">
        <v>22000</v>
      </c>
      <c r="X607" s="24">
        <v>35000</v>
      </c>
      <c r="Y607" s="24">
        <v>50000</v>
      </c>
      <c r="Z607" s="24">
        <v>100000</v>
      </c>
      <c r="AA607" s="24">
        <v>65000</v>
      </c>
      <c r="AB607" s="24">
        <v>35681.300000000003</v>
      </c>
      <c r="AC607" s="24">
        <v>35412</v>
      </c>
      <c r="AD607" s="24">
        <v>497120.7</v>
      </c>
      <c r="AE607" s="24">
        <v>15000</v>
      </c>
      <c r="AG607" s="35">
        <v>855214</v>
      </c>
      <c r="AH607" s="24">
        <f t="shared" si="131"/>
        <v>0</v>
      </c>
    </row>
    <row r="608" spans="1:34" s="24" customFormat="1" x14ac:dyDescent="0.2">
      <c r="A608" s="33">
        <f t="shared" si="121"/>
        <v>3000</v>
      </c>
      <c r="B608" s="33">
        <f t="shared" si="122"/>
        <v>3300</v>
      </c>
      <c r="C608" s="34" t="s">
        <v>17</v>
      </c>
      <c r="D608" s="34" t="str">
        <f t="shared" si="123"/>
        <v>2</v>
      </c>
      <c r="E608" s="34">
        <f t="shared" si="124"/>
        <v>5</v>
      </c>
      <c r="F608" s="34" t="str">
        <f t="shared" si="125"/>
        <v>04</v>
      </c>
      <c r="G608" s="34" t="str">
        <f t="shared" si="126"/>
        <v>005</v>
      </c>
      <c r="H608" s="33" t="str">
        <f t="shared" si="127"/>
        <v>E001</v>
      </c>
      <c r="I608" s="34">
        <f t="shared" si="128"/>
        <v>33605</v>
      </c>
      <c r="J608" s="34">
        <f t="shared" si="119"/>
        <v>1</v>
      </c>
      <c r="K608" s="34">
        <f t="shared" si="129"/>
        <v>1</v>
      </c>
      <c r="L608" s="34">
        <f t="shared" si="130"/>
        <v>15</v>
      </c>
      <c r="M608" s="34" t="s">
        <v>22</v>
      </c>
      <c r="N608" s="30">
        <v>40005</v>
      </c>
      <c r="O608" s="30" t="s">
        <v>55</v>
      </c>
      <c r="P608" s="30">
        <v>57</v>
      </c>
      <c r="Q608" s="30">
        <v>2</v>
      </c>
      <c r="R608" s="30">
        <v>33605</v>
      </c>
      <c r="S608" s="24">
        <f t="shared" si="120"/>
        <v>0</v>
      </c>
      <c r="T608" s="24">
        <v>0</v>
      </c>
      <c r="U608" s="24">
        <v>0</v>
      </c>
      <c r="V608" s="24">
        <v>0</v>
      </c>
      <c r="W608" s="24">
        <v>0</v>
      </c>
      <c r="X608" s="24">
        <v>0</v>
      </c>
      <c r="Y608" s="24">
        <v>0</v>
      </c>
      <c r="Z608" s="24">
        <v>0</v>
      </c>
      <c r="AA608" s="24">
        <v>0</v>
      </c>
      <c r="AB608" s="24">
        <v>0</v>
      </c>
      <c r="AC608" s="24">
        <v>0</v>
      </c>
      <c r="AD608" s="24">
        <v>0</v>
      </c>
      <c r="AE608" s="24">
        <v>0</v>
      </c>
      <c r="AG608" s="35">
        <v>0</v>
      </c>
      <c r="AH608" s="24">
        <f t="shared" si="131"/>
        <v>0</v>
      </c>
    </row>
    <row r="609" spans="1:34" s="24" customFormat="1" x14ac:dyDescent="0.2">
      <c r="A609" s="33">
        <f t="shared" si="121"/>
        <v>3000</v>
      </c>
      <c r="B609" s="33">
        <f t="shared" si="122"/>
        <v>3400</v>
      </c>
      <c r="C609" s="34" t="s">
        <v>17</v>
      </c>
      <c r="D609" s="34" t="str">
        <f t="shared" si="123"/>
        <v>2</v>
      </c>
      <c r="E609" s="34">
        <f t="shared" si="124"/>
        <v>5</v>
      </c>
      <c r="F609" s="34" t="str">
        <f t="shared" si="125"/>
        <v>04</v>
      </c>
      <c r="G609" s="34" t="str">
        <f t="shared" si="126"/>
        <v>005</v>
      </c>
      <c r="H609" s="33" t="str">
        <f t="shared" si="127"/>
        <v>E001</v>
      </c>
      <c r="I609" s="34">
        <f t="shared" si="128"/>
        <v>34101</v>
      </c>
      <c r="J609" s="34">
        <f t="shared" si="119"/>
        <v>1</v>
      </c>
      <c r="K609" s="34">
        <f t="shared" si="129"/>
        <v>1</v>
      </c>
      <c r="L609" s="34">
        <f t="shared" si="130"/>
        <v>15</v>
      </c>
      <c r="M609" s="34" t="s">
        <v>22</v>
      </c>
      <c r="N609" s="30">
        <v>40005</v>
      </c>
      <c r="O609" s="30" t="s">
        <v>55</v>
      </c>
      <c r="P609" s="30">
        <v>57</v>
      </c>
      <c r="Q609" s="30">
        <v>2</v>
      </c>
      <c r="R609" s="30">
        <v>34101</v>
      </c>
      <c r="S609" s="24">
        <f t="shared" si="120"/>
        <v>36439</v>
      </c>
      <c r="T609" s="24">
        <v>3000</v>
      </c>
      <c r="U609" s="24">
        <v>0</v>
      </c>
      <c r="V609" s="24">
        <v>4800</v>
      </c>
      <c r="W609" s="24">
        <v>5000</v>
      </c>
      <c r="X609" s="24">
        <v>3500</v>
      </c>
      <c r="Y609" s="24">
        <v>4315</v>
      </c>
      <c r="Z609" s="24">
        <v>4900</v>
      </c>
      <c r="AA609" s="24">
        <v>1500</v>
      </c>
      <c r="AB609" s="24">
        <v>3000</v>
      </c>
      <c r="AC609" s="24">
        <v>1700</v>
      </c>
      <c r="AD609" s="24">
        <v>1500</v>
      </c>
      <c r="AE609" s="24">
        <v>3224</v>
      </c>
      <c r="AG609" s="35">
        <v>36439</v>
      </c>
      <c r="AH609" s="24">
        <f t="shared" si="131"/>
        <v>0</v>
      </c>
    </row>
    <row r="610" spans="1:34" s="24" customFormat="1" x14ac:dyDescent="0.2">
      <c r="A610" s="33">
        <f t="shared" si="121"/>
        <v>3000</v>
      </c>
      <c r="B610" s="33">
        <f t="shared" si="122"/>
        <v>3500</v>
      </c>
      <c r="C610" s="34" t="s">
        <v>17</v>
      </c>
      <c r="D610" s="34" t="str">
        <f t="shared" si="123"/>
        <v>2</v>
      </c>
      <c r="E610" s="34">
        <f t="shared" si="124"/>
        <v>5</v>
      </c>
      <c r="F610" s="34" t="str">
        <f t="shared" si="125"/>
        <v>04</v>
      </c>
      <c r="G610" s="34" t="str">
        <f t="shared" si="126"/>
        <v>005</v>
      </c>
      <c r="H610" s="33" t="str">
        <f t="shared" si="127"/>
        <v>E001</v>
      </c>
      <c r="I610" s="34">
        <f t="shared" si="128"/>
        <v>35101</v>
      </c>
      <c r="J610" s="34">
        <f t="shared" si="119"/>
        <v>1</v>
      </c>
      <c r="K610" s="34">
        <f t="shared" si="129"/>
        <v>1</v>
      </c>
      <c r="L610" s="34">
        <f t="shared" si="130"/>
        <v>15</v>
      </c>
      <c r="M610" s="34" t="s">
        <v>22</v>
      </c>
      <c r="N610" s="30">
        <v>40005</v>
      </c>
      <c r="O610" s="30" t="s">
        <v>55</v>
      </c>
      <c r="P610" s="30">
        <v>57</v>
      </c>
      <c r="Q610" s="30">
        <v>2</v>
      </c>
      <c r="R610" s="30">
        <v>35101</v>
      </c>
      <c r="S610" s="24">
        <f t="shared" si="120"/>
        <v>2000</v>
      </c>
      <c r="T610" s="24">
        <v>0</v>
      </c>
      <c r="U610" s="24">
        <v>0</v>
      </c>
      <c r="V610" s="24">
        <v>0</v>
      </c>
      <c r="W610" s="24">
        <v>0</v>
      </c>
      <c r="X610" s="24">
        <v>0</v>
      </c>
      <c r="Y610" s="24">
        <v>0</v>
      </c>
      <c r="Z610" s="24">
        <v>0</v>
      </c>
      <c r="AA610" s="24">
        <v>0</v>
      </c>
      <c r="AB610" s="24">
        <v>0</v>
      </c>
      <c r="AC610" s="24">
        <v>2000</v>
      </c>
      <c r="AD610" s="24">
        <v>0</v>
      </c>
      <c r="AE610" s="24">
        <v>0</v>
      </c>
      <c r="AG610" s="35">
        <v>2000</v>
      </c>
      <c r="AH610" s="24">
        <f t="shared" si="131"/>
        <v>0</v>
      </c>
    </row>
    <row r="611" spans="1:34" s="24" customFormat="1" x14ac:dyDescent="0.2">
      <c r="A611" s="33">
        <f t="shared" si="121"/>
        <v>3000</v>
      </c>
      <c r="B611" s="33">
        <f t="shared" si="122"/>
        <v>3500</v>
      </c>
      <c r="C611" s="34" t="s">
        <v>17</v>
      </c>
      <c r="D611" s="34" t="str">
        <f t="shared" si="123"/>
        <v>2</v>
      </c>
      <c r="E611" s="34">
        <f t="shared" si="124"/>
        <v>5</v>
      </c>
      <c r="F611" s="34" t="str">
        <f t="shared" si="125"/>
        <v>04</v>
      </c>
      <c r="G611" s="34" t="str">
        <f t="shared" si="126"/>
        <v>005</v>
      </c>
      <c r="H611" s="33" t="str">
        <f t="shared" si="127"/>
        <v>E001</v>
      </c>
      <c r="I611" s="34">
        <f t="shared" si="128"/>
        <v>35401</v>
      </c>
      <c r="J611" s="34">
        <f t="shared" si="119"/>
        <v>1</v>
      </c>
      <c r="K611" s="34">
        <f t="shared" si="129"/>
        <v>1</v>
      </c>
      <c r="L611" s="34">
        <f t="shared" si="130"/>
        <v>15</v>
      </c>
      <c r="M611" s="34" t="s">
        <v>22</v>
      </c>
      <c r="N611" s="30">
        <v>40005</v>
      </c>
      <c r="O611" s="30" t="s">
        <v>55</v>
      </c>
      <c r="P611" s="30">
        <v>57</v>
      </c>
      <c r="Q611" s="30">
        <v>2</v>
      </c>
      <c r="R611" s="30">
        <v>35401</v>
      </c>
      <c r="S611" s="24">
        <f t="shared" si="120"/>
        <v>26234</v>
      </c>
      <c r="T611" s="24">
        <v>0</v>
      </c>
      <c r="U611" s="24">
        <v>0</v>
      </c>
      <c r="V611" s="24">
        <v>0</v>
      </c>
      <c r="W611" s="24">
        <v>0</v>
      </c>
      <c r="X611" s="24">
        <v>0</v>
      </c>
      <c r="Y611" s="24">
        <v>0</v>
      </c>
      <c r="Z611" s="24">
        <v>15000</v>
      </c>
      <c r="AA611" s="24">
        <v>11234</v>
      </c>
      <c r="AB611" s="24">
        <v>0</v>
      </c>
      <c r="AC611" s="24">
        <v>0</v>
      </c>
      <c r="AD611" s="24">
        <v>0</v>
      </c>
      <c r="AE611" s="24">
        <v>0</v>
      </c>
      <c r="AG611" s="35">
        <v>26234</v>
      </c>
      <c r="AH611" s="24">
        <f t="shared" si="131"/>
        <v>0</v>
      </c>
    </row>
    <row r="612" spans="1:34" s="24" customFormat="1" x14ac:dyDescent="0.2">
      <c r="A612" s="33">
        <f t="shared" si="121"/>
        <v>3000</v>
      </c>
      <c r="B612" s="33">
        <f t="shared" si="122"/>
        <v>3500</v>
      </c>
      <c r="C612" s="34" t="s">
        <v>17</v>
      </c>
      <c r="D612" s="34" t="str">
        <f t="shared" si="123"/>
        <v>2</v>
      </c>
      <c r="E612" s="34">
        <f t="shared" si="124"/>
        <v>5</v>
      </c>
      <c r="F612" s="34" t="str">
        <f t="shared" si="125"/>
        <v>04</v>
      </c>
      <c r="G612" s="34" t="str">
        <f t="shared" si="126"/>
        <v>005</v>
      </c>
      <c r="H612" s="33" t="str">
        <f t="shared" si="127"/>
        <v>E001</v>
      </c>
      <c r="I612" s="34">
        <f t="shared" si="128"/>
        <v>35501</v>
      </c>
      <c r="J612" s="34">
        <f t="shared" si="119"/>
        <v>1</v>
      </c>
      <c r="K612" s="34">
        <f t="shared" si="129"/>
        <v>1</v>
      </c>
      <c r="L612" s="34">
        <f t="shared" si="130"/>
        <v>15</v>
      </c>
      <c r="M612" s="34" t="s">
        <v>22</v>
      </c>
      <c r="N612" s="30">
        <v>40005</v>
      </c>
      <c r="O612" s="30" t="s">
        <v>55</v>
      </c>
      <c r="P612" s="30">
        <v>57</v>
      </c>
      <c r="Q612" s="30">
        <v>2</v>
      </c>
      <c r="R612" s="30">
        <v>35501</v>
      </c>
      <c r="S612" s="24">
        <f t="shared" si="120"/>
        <v>7310</v>
      </c>
      <c r="T612" s="24">
        <v>0</v>
      </c>
      <c r="U612" s="24">
        <v>0</v>
      </c>
      <c r="V612" s="24">
        <v>0</v>
      </c>
      <c r="W612" s="24">
        <v>0</v>
      </c>
      <c r="X612" s="24">
        <v>0</v>
      </c>
      <c r="Y612" s="24">
        <v>0</v>
      </c>
      <c r="Z612" s="24">
        <v>7310</v>
      </c>
      <c r="AA612" s="24">
        <v>0</v>
      </c>
      <c r="AB612" s="24">
        <v>0</v>
      </c>
      <c r="AC612" s="24">
        <v>0</v>
      </c>
      <c r="AD612" s="24">
        <v>0</v>
      </c>
      <c r="AE612" s="24">
        <v>0</v>
      </c>
      <c r="AG612" s="35">
        <v>7310</v>
      </c>
      <c r="AH612" s="24">
        <f t="shared" si="131"/>
        <v>0</v>
      </c>
    </row>
    <row r="613" spans="1:34" s="24" customFormat="1" x14ac:dyDescent="0.2">
      <c r="A613" s="33">
        <f t="shared" si="121"/>
        <v>3000</v>
      </c>
      <c r="B613" s="33">
        <f t="shared" si="122"/>
        <v>3500</v>
      </c>
      <c r="C613" s="34" t="s">
        <v>17</v>
      </c>
      <c r="D613" s="34" t="str">
        <f t="shared" si="123"/>
        <v>2</v>
      </c>
      <c r="E613" s="34">
        <f t="shared" si="124"/>
        <v>5</v>
      </c>
      <c r="F613" s="34" t="str">
        <f t="shared" si="125"/>
        <v>04</v>
      </c>
      <c r="G613" s="34" t="str">
        <f t="shared" si="126"/>
        <v>005</v>
      </c>
      <c r="H613" s="33" t="str">
        <f t="shared" si="127"/>
        <v>E001</v>
      </c>
      <c r="I613" s="34">
        <f t="shared" si="128"/>
        <v>35701</v>
      </c>
      <c r="J613" s="34">
        <f t="shared" si="119"/>
        <v>1</v>
      </c>
      <c r="K613" s="34">
        <f t="shared" si="129"/>
        <v>1</v>
      </c>
      <c r="L613" s="34">
        <f t="shared" si="130"/>
        <v>15</v>
      </c>
      <c r="M613" s="34" t="s">
        <v>22</v>
      </c>
      <c r="N613" s="30">
        <v>40005</v>
      </c>
      <c r="O613" s="30" t="s">
        <v>55</v>
      </c>
      <c r="P613" s="30">
        <v>57</v>
      </c>
      <c r="Q613" s="30">
        <v>2</v>
      </c>
      <c r="R613" s="30">
        <v>35701</v>
      </c>
      <c r="S613" s="24">
        <f t="shared" si="120"/>
        <v>19976</v>
      </c>
      <c r="T613" s="24">
        <v>0</v>
      </c>
      <c r="U613" s="24">
        <v>0</v>
      </c>
      <c r="V613" s="24">
        <v>0</v>
      </c>
      <c r="W613" s="24">
        <v>0</v>
      </c>
      <c r="X613" s="24">
        <v>0</v>
      </c>
      <c r="Y613" s="24">
        <v>0</v>
      </c>
      <c r="Z613" s="24">
        <v>0</v>
      </c>
      <c r="AA613" s="24">
        <v>13144</v>
      </c>
      <c r="AB613" s="24">
        <v>0</v>
      </c>
      <c r="AC613" s="24">
        <v>0</v>
      </c>
      <c r="AD613" s="24">
        <v>6832</v>
      </c>
      <c r="AE613" s="24">
        <v>0</v>
      </c>
      <c r="AG613" s="35">
        <v>19976</v>
      </c>
      <c r="AH613" s="24">
        <f t="shared" si="131"/>
        <v>0</v>
      </c>
    </row>
    <row r="614" spans="1:34" s="24" customFormat="1" x14ac:dyDescent="0.2">
      <c r="A614" s="33">
        <f t="shared" si="121"/>
        <v>3000</v>
      </c>
      <c r="B614" s="33">
        <f t="shared" si="122"/>
        <v>3500</v>
      </c>
      <c r="C614" s="34" t="s">
        <v>17</v>
      </c>
      <c r="D614" s="34" t="str">
        <f t="shared" si="123"/>
        <v>2</v>
      </c>
      <c r="E614" s="34">
        <f t="shared" si="124"/>
        <v>5</v>
      </c>
      <c r="F614" s="34" t="str">
        <f t="shared" si="125"/>
        <v>04</v>
      </c>
      <c r="G614" s="34" t="str">
        <f t="shared" si="126"/>
        <v>005</v>
      </c>
      <c r="H614" s="33" t="str">
        <f t="shared" si="127"/>
        <v>E001</v>
      </c>
      <c r="I614" s="34">
        <f t="shared" si="128"/>
        <v>35801</v>
      </c>
      <c r="J614" s="34">
        <f t="shared" si="119"/>
        <v>1</v>
      </c>
      <c r="K614" s="34">
        <f t="shared" si="129"/>
        <v>1</v>
      </c>
      <c r="L614" s="34">
        <f t="shared" si="130"/>
        <v>15</v>
      </c>
      <c r="M614" s="34" t="s">
        <v>22</v>
      </c>
      <c r="N614" s="30">
        <v>40005</v>
      </c>
      <c r="O614" s="30" t="s">
        <v>55</v>
      </c>
      <c r="P614" s="30">
        <v>57</v>
      </c>
      <c r="Q614" s="30">
        <v>2</v>
      </c>
      <c r="R614" s="30">
        <v>35801</v>
      </c>
      <c r="S614" s="24">
        <f t="shared" si="120"/>
        <v>94160</v>
      </c>
      <c r="T614" s="24">
        <v>0</v>
      </c>
      <c r="U614" s="24">
        <v>0</v>
      </c>
      <c r="V614" s="24">
        <v>15000</v>
      </c>
      <c r="W614" s="24">
        <v>0</v>
      </c>
      <c r="X614" s="24">
        <v>15000</v>
      </c>
      <c r="Y614" s="24">
        <v>15000</v>
      </c>
      <c r="Z614" s="24">
        <v>22500</v>
      </c>
      <c r="AA614" s="24">
        <v>10000</v>
      </c>
      <c r="AB614" s="24">
        <v>10000</v>
      </c>
      <c r="AC614" s="24">
        <v>0</v>
      </c>
      <c r="AD614" s="24">
        <v>6660</v>
      </c>
      <c r="AE614" s="24">
        <v>0</v>
      </c>
      <c r="AG614" s="35">
        <v>94160</v>
      </c>
      <c r="AH614" s="24">
        <f t="shared" si="131"/>
        <v>0</v>
      </c>
    </row>
    <row r="615" spans="1:34" s="24" customFormat="1" x14ac:dyDescent="0.2">
      <c r="A615" s="33">
        <f t="shared" si="121"/>
        <v>3000</v>
      </c>
      <c r="B615" s="33">
        <f t="shared" si="122"/>
        <v>3700</v>
      </c>
      <c r="C615" s="34" t="s">
        <v>17</v>
      </c>
      <c r="D615" s="34" t="str">
        <f t="shared" si="123"/>
        <v>2</v>
      </c>
      <c r="E615" s="34">
        <f t="shared" si="124"/>
        <v>5</v>
      </c>
      <c r="F615" s="34" t="str">
        <f t="shared" si="125"/>
        <v>04</v>
      </c>
      <c r="G615" s="34" t="str">
        <f t="shared" si="126"/>
        <v>005</v>
      </c>
      <c r="H615" s="33" t="str">
        <f t="shared" si="127"/>
        <v>E001</v>
      </c>
      <c r="I615" s="34">
        <f t="shared" si="128"/>
        <v>37101</v>
      </c>
      <c r="J615" s="34">
        <f t="shared" si="119"/>
        <v>1</v>
      </c>
      <c r="K615" s="34">
        <f t="shared" si="129"/>
        <v>1</v>
      </c>
      <c r="L615" s="34">
        <f t="shared" si="130"/>
        <v>15</v>
      </c>
      <c r="M615" s="34" t="s">
        <v>22</v>
      </c>
      <c r="N615" s="30">
        <v>40005</v>
      </c>
      <c r="O615" s="30" t="s">
        <v>55</v>
      </c>
      <c r="P615" s="30">
        <v>57</v>
      </c>
      <c r="Q615" s="30">
        <v>2</v>
      </c>
      <c r="R615" s="30">
        <v>37101</v>
      </c>
      <c r="S615" s="24">
        <f t="shared" si="120"/>
        <v>399406</v>
      </c>
      <c r="T615" s="24">
        <v>0</v>
      </c>
      <c r="U615" s="24">
        <v>3500</v>
      </c>
      <c r="V615" s="24">
        <v>8020</v>
      </c>
      <c r="W615" s="24">
        <v>12560</v>
      </c>
      <c r="X615" s="24">
        <v>15680</v>
      </c>
      <c r="Y615" s="24">
        <v>35000</v>
      </c>
      <c r="Z615" s="24">
        <v>48000</v>
      </c>
      <c r="AA615" s="24">
        <v>12500</v>
      </c>
      <c r="AB615" s="24">
        <v>13650</v>
      </c>
      <c r="AC615" s="24">
        <v>12650</v>
      </c>
      <c r="AD615" s="24">
        <v>6000</v>
      </c>
      <c r="AE615" s="24">
        <v>231846</v>
      </c>
      <c r="AG615" s="35">
        <v>399406</v>
      </c>
      <c r="AH615" s="24">
        <f t="shared" si="131"/>
        <v>0</v>
      </c>
    </row>
    <row r="616" spans="1:34" s="24" customFormat="1" x14ac:dyDescent="0.2">
      <c r="A616" s="33">
        <f t="shared" si="121"/>
        <v>3000</v>
      </c>
      <c r="B616" s="33">
        <f t="shared" si="122"/>
        <v>3700</v>
      </c>
      <c r="C616" s="34" t="s">
        <v>17</v>
      </c>
      <c r="D616" s="34" t="str">
        <f t="shared" si="123"/>
        <v>2</v>
      </c>
      <c r="E616" s="34">
        <f t="shared" si="124"/>
        <v>5</v>
      </c>
      <c r="F616" s="34" t="str">
        <f t="shared" si="125"/>
        <v>04</v>
      </c>
      <c r="G616" s="34" t="str">
        <f t="shared" si="126"/>
        <v>005</v>
      </c>
      <c r="H616" s="33" t="str">
        <f t="shared" si="127"/>
        <v>E001</v>
      </c>
      <c r="I616" s="34">
        <f t="shared" si="128"/>
        <v>37204</v>
      </c>
      <c r="J616" s="34">
        <f t="shared" si="119"/>
        <v>1</v>
      </c>
      <c r="K616" s="34">
        <f t="shared" si="129"/>
        <v>1</v>
      </c>
      <c r="L616" s="34">
        <f t="shared" si="130"/>
        <v>15</v>
      </c>
      <c r="M616" s="34" t="s">
        <v>22</v>
      </c>
      <c r="N616" s="30">
        <v>40005</v>
      </c>
      <c r="O616" s="30" t="s">
        <v>55</v>
      </c>
      <c r="P616" s="30">
        <v>57</v>
      </c>
      <c r="Q616" s="30">
        <v>2</v>
      </c>
      <c r="R616" s="30">
        <v>37204</v>
      </c>
      <c r="S616" s="24">
        <f t="shared" si="120"/>
        <v>698782.96</v>
      </c>
      <c r="T616" s="24">
        <v>38706.71</v>
      </c>
      <c r="U616" s="24">
        <v>37614.06</v>
      </c>
      <c r="V616" s="24">
        <v>73551.05</v>
      </c>
      <c r="W616" s="24">
        <v>65907.97</v>
      </c>
      <c r="X616" s="24">
        <v>7480.06</v>
      </c>
      <c r="Y616" s="24">
        <v>54517.82</v>
      </c>
      <c r="Z616" s="24">
        <v>91682.06</v>
      </c>
      <c r="AA616" s="24">
        <v>67786.490000000005</v>
      </c>
      <c r="AB616" s="24">
        <v>6765.79</v>
      </c>
      <c r="AC616" s="24">
        <v>62335.72</v>
      </c>
      <c r="AD616" s="24">
        <v>71849.78</v>
      </c>
      <c r="AE616" s="24">
        <v>120585.45</v>
      </c>
      <c r="AG616" s="35">
        <v>698782.96</v>
      </c>
      <c r="AH616" s="24">
        <f t="shared" si="131"/>
        <v>0</v>
      </c>
    </row>
    <row r="617" spans="1:34" s="24" customFormat="1" x14ac:dyDescent="0.2">
      <c r="A617" s="33">
        <f t="shared" si="121"/>
        <v>3000</v>
      </c>
      <c r="B617" s="33">
        <f t="shared" si="122"/>
        <v>3700</v>
      </c>
      <c r="C617" s="34" t="s">
        <v>17</v>
      </c>
      <c r="D617" s="34" t="str">
        <f t="shared" si="123"/>
        <v>2</v>
      </c>
      <c r="E617" s="34">
        <f t="shared" si="124"/>
        <v>5</v>
      </c>
      <c r="F617" s="34" t="str">
        <f t="shared" si="125"/>
        <v>04</v>
      </c>
      <c r="G617" s="34" t="str">
        <f t="shared" si="126"/>
        <v>005</v>
      </c>
      <c r="H617" s="33" t="str">
        <f t="shared" si="127"/>
        <v>E001</v>
      </c>
      <c r="I617" s="34">
        <f t="shared" si="128"/>
        <v>37206</v>
      </c>
      <c r="J617" s="34">
        <f t="shared" si="119"/>
        <v>1</v>
      </c>
      <c r="K617" s="34">
        <f t="shared" si="129"/>
        <v>1</v>
      </c>
      <c r="L617" s="34">
        <f t="shared" si="130"/>
        <v>15</v>
      </c>
      <c r="M617" s="34" t="s">
        <v>22</v>
      </c>
      <c r="N617" s="30">
        <v>40005</v>
      </c>
      <c r="O617" s="30" t="s">
        <v>55</v>
      </c>
      <c r="P617" s="30">
        <v>57</v>
      </c>
      <c r="Q617" s="30">
        <v>2</v>
      </c>
      <c r="R617" s="30">
        <v>37206</v>
      </c>
      <c r="S617" s="24">
        <f t="shared" si="120"/>
        <v>6074</v>
      </c>
      <c r="T617" s="24">
        <v>0</v>
      </c>
      <c r="U617" s="24">
        <v>0</v>
      </c>
      <c r="V617" s="24">
        <v>0</v>
      </c>
      <c r="W617" s="24">
        <v>0</v>
      </c>
      <c r="X617" s="24">
        <v>0</v>
      </c>
      <c r="Y617" s="24">
        <v>3299</v>
      </c>
      <c r="Z617" s="24">
        <v>2775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G617" s="35">
        <v>6074</v>
      </c>
      <c r="AH617" s="24">
        <f t="shared" si="131"/>
        <v>0</v>
      </c>
    </row>
    <row r="618" spans="1:34" s="24" customFormat="1" x14ac:dyDescent="0.2">
      <c r="A618" s="33">
        <f t="shared" si="121"/>
        <v>3000</v>
      </c>
      <c r="B618" s="33">
        <f t="shared" si="122"/>
        <v>3700</v>
      </c>
      <c r="C618" s="34" t="s">
        <v>17</v>
      </c>
      <c r="D618" s="34" t="str">
        <f t="shared" si="123"/>
        <v>2</v>
      </c>
      <c r="E618" s="34">
        <f t="shared" si="124"/>
        <v>5</v>
      </c>
      <c r="F618" s="34" t="str">
        <f t="shared" si="125"/>
        <v>04</v>
      </c>
      <c r="G618" s="34" t="str">
        <f t="shared" si="126"/>
        <v>005</v>
      </c>
      <c r="H618" s="33" t="str">
        <f t="shared" si="127"/>
        <v>E001</v>
      </c>
      <c r="I618" s="34">
        <f t="shared" si="128"/>
        <v>37501</v>
      </c>
      <c r="J618" s="34">
        <f t="shared" si="119"/>
        <v>1</v>
      </c>
      <c r="K618" s="34">
        <f t="shared" si="129"/>
        <v>1</v>
      </c>
      <c r="L618" s="34">
        <f t="shared" si="130"/>
        <v>15</v>
      </c>
      <c r="M618" s="34" t="s">
        <v>22</v>
      </c>
      <c r="N618" s="30">
        <v>40005</v>
      </c>
      <c r="O618" s="30" t="s">
        <v>55</v>
      </c>
      <c r="P618" s="30">
        <v>57</v>
      </c>
      <c r="Q618" s="30">
        <v>2</v>
      </c>
      <c r="R618" s="30">
        <v>37501</v>
      </c>
      <c r="S618" s="24">
        <f t="shared" si="120"/>
        <v>2737778.4</v>
      </c>
      <c r="T618" s="24">
        <v>237056.97</v>
      </c>
      <c r="U618" s="24">
        <v>227767.97</v>
      </c>
      <c r="V618" s="24">
        <v>233494.97</v>
      </c>
      <c r="W618" s="24">
        <v>211591.34</v>
      </c>
      <c r="X618" s="24">
        <v>227906.97</v>
      </c>
      <c r="Y618" s="24">
        <v>211866.97</v>
      </c>
      <c r="Z618" s="24">
        <v>246256.97</v>
      </c>
      <c r="AA618" s="24">
        <v>212318.62</v>
      </c>
      <c r="AB618" s="24">
        <v>254718.3</v>
      </c>
      <c r="AC618" s="24">
        <v>203165.39</v>
      </c>
      <c r="AD618" s="24">
        <v>219869.31</v>
      </c>
      <c r="AE618" s="24">
        <v>251764.62</v>
      </c>
      <c r="AG618" s="35">
        <v>2737778.4</v>
      </c>
      <c r="AH618" s="24">
        <f t="shared" si="131"/>
        <v>0</v>
      </c>
    </row>
    <row r="619" spans="1:34" s="24" customFormat="1" x14ac:dyDescent="0.2">
      <c r="A619" s="33">
        <f t="shared" si="121"/>
        <v>3000</v>
      </c>
      <c r="B619" s="33">
        <f t="shared" si="122"/>
        <v>3700</v>
      </c>
      <c r="C619" s="34" t="s">
        <v>17</v>
      </c>
      <c r="D619" s="34" t="str">
        <f t="shared" si="123"/>
        <v>2</v>
      </c>
      <c r="E619" s="34">
        <f t="shared" si="124"/>
        <v>5</v>
      </c>
      <c r="F619" s="34" t="str">
        <f t="shared" si="125"/>
        <v>04</v>
      </c>
      <c r="G619" s="34" t="str">
        <f t="shared" si="126"/>
        <v>005</v>
      </c>
      <c r="H619" s="33" t="str">
        <f t="shared" si="127"/>
        <v>E001</v>
      </c>
      <c r="I619" s="34">
        <f t="shared" si="128"/>
        <v>37602</v>
      </c>
      <c r="J619" s="34">
        <f t="shared" si="119"/>
        <v>1</v>
      </c>
      <c r="K619" s="34">
        <f t="shared" si="129"/>
        <v>1</v>
      </c>
      <c r="L619" s="34">
        <f t="shared" si="130"/>
        <v>15</v>
      </c>
      <c r="M619" s="34" t="s">
        <v>22</v>
      </c>
      <c r="N619" s="30">
        <v>40005</v>
      </c>
      <c r="O619" s="30" t="s">
        <v>55</v>
      </c>
      <c r="P619" s="30">
        <v>57</v>
      </c>
      <c r="Q619" s="30">
        <v>2</v>
      </c>
      <c r="R619" s="30">
        <v>37602</v>
      </c>
      <c r="S619" s="24">
        <f t="shared" si="120"/>
        <v>157873.99</v>
      </c>
      <c r="T619" s="24">
        <v>0</v>
      </c>
      <c r="U619" s="24">
        <v>0</v>
      </c>
      <c r="V619" s="24">
        <v>0</v>
      </c>
      <c r="W619" s="24">
        <v>0</v>
      </c>
      <c r="X619" s="24">
        <v>2620.3200000000002</v>
      </c>
      <c r="Y619" s="24">
        <v>2118.5</v>
      </c>
      <c r="Z619" s="24">
        <v>34216.11</v>
      </c>
      <c r="AA619" s="24">
        <v>12000</v>
      </c>
      <c r="AB619" s="24">
        <v>16358.32</v>
      </c>
      <c r="AC619" s="24">
        <v>18533.14</v>
      </c>
      <c r="AD619" s="24">
        <v>0</v>
      </c>
      <c r="AE619" s="24">
        <v>72027.600000000006</v>
      </c>
      <c r="AG619" s="35">
        <v>157873.99</v>
      </c>
      <c r="AH619" s="24">
        <f t="shared" si="131"/>
        <v>0</v>
      </c>
    </row>
    <row r="620" spans="1:34" s="24" customFormat="1" x14ac:dyDescent="0.2">
      <c r="A620" s="33">
        <f t="shared" si="121"/>
        <v>2000</v>
      </c>
      <c r="B620" s="33">
        <f t="shared" si="122"/>
        <v>2100</v>
      </c>
      <c r="C620" s="34" t="s">
        <v>17</v>
      </c>
      <c r="D620" s="34" t="str">
        <f t="shared" si="123"/>
        <v>2</v>
      </c>
      <c r="E620" s="34">
        <f t="shared" si="124"/>
        <v>5</v>
      </c>
      <c r="F620" s="34" t="str">
        <f t="shared" si="125"/>
        <v>04</v>
      </c>
      <c r="G620" s="34" t="str">
        <f t="shared" si="126"/>
        <v>005</v>
      </c>
      <c r="H620" s="33" t="str">
        <f t="shared" si="127"/>
        <v>E001</v>
      </c>
      <c r="I620" s="34">
        <f t="shared" si="128"/>
        <v>21101</v>
      </c>
      <c r="J620" s="34">
        <f t="shared" si="119"/>
        <v>1</v>
      </c>
      <c r="K620" s="34">
        <f t="shared" si="129"/>
        <v>1</v>
      </c>
      <c r="L620" s="34">
        <f t="shared" si="130"/>
        <v>15</v>
      </c>
      <c r="M620" s="34" t="s">
        <v>22</v>
      </c>
      <c r="N620" s="30">
        <v>40005</v>
      </c>
      <c r="O620" s="30" t="s">
        <v>55</v>
      </c>
      <c r="P620" s="30">
        <v>57</v>
      </c>
      <c r="Q620" s="30">
        <v>3</v>
      </c>
      <c r="R620" s="30">
        <v>21101</v>
      </c>
      <c r="S620" s="24">
        <f t="shared" si="120"/>
        <v>290</v>
      </c>
      <c r="T620" s="24">
        <v>0</v>
      </c>
      <c r="U620" s="24">
        <v>0</v>
      </c>
      <c r="V620" s="24">
        <v>0</v>
      </c>
      <c r="W620" s="24">
        <v>150</v>
      </c>
      <c r="X620" s="24">
        <v>0</v>
      </c>
      <c r="Y620" s="24">
        <v>140</v>
      </c>
      <c r="Z620" s="24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0</v>
      </c>
      <c r="AG620" s="35">
        <v>290</v>
      </c>
      <c r="AH620" s="24">
        <f t="shared" si="131"/>
        <v>0</v>
      </c>
    </row>
    <row r="621" spans="1:34" s="24" customFormat="1" x14ac:dyDescent="0.2">
      <c r="A621" s="33">
        <f t="shared" si="121"/>
        <v>2000</v>
      </c>
      <c r="B621" s="33">
        <f t="shared" si="122"/>
        <v>2100</v>
      </c>
      <c r="C621" s="34" t="s">
        <v>17</v>
      </c>
      <c r="D621" s="34" t="str">
        <f t="shared" si="123"/>
        <v>2</v>
      </c>
      <c r="E621" s="34">
        <f t="shared" si="124"/>
        <v>5</v>
      </c>
      <c r="F621" s="34" t="str">
        <f t="shared" si="125"/>
        <v>04</v>
      </c>
      <c r="G621" s="34" t="str">
        <f t="shared" si="126"/>
        <v>005</v>
      </c>
      <c r="H621" s="33" t="str">
        <f t="shared" si="127"/>
        <v>E001</v>
      </c>
      <c r="I621" s="34">
        <f t="shared" si="128"/>
        <v>21501</v>
      </c>
      <c r="J621" s="34">
        <f t="shared" si="119"/>
        <v>1</v>
      </c>
      <c r="K621" s="34">
        <f t="shared" si="129"/>
        <v>1</v>
      </c>
      <c r="L621" s="34">
        <f t="shared" si="130"/>
        <v>15</v>
      </c>
      <c r="M621" s="34" t="s">
        <v>22</v>
      </c>
      <c r="N621" s="30">
        <v>40005</v>
      </c>
      <c r="O621" s="30" t="s">
        <v>55</v>
      </c>
      <c r="P621" s="30">
        <v>57</v>
      </c>
      <c r="Q621" s="30">
        <v>3</v>
      </c>
      <c r="R621" s="30">
        <v>21501</v>
      </c>
      <c r="S621" s="24">
        <f t="shared" si="120"/>
        <v>10000</v>
      </c>
      <c r="T621" s="24">
        <v>0</v>
      </c>
      <c r="U621" s="24">
        <v>1800</v>
      </c>
      <c r="V621" s="24">
        <v>2500</v>
      </c>
      <c r="W621" s="24">
        <v>2500</v>
      </c>
      <c r="X621" s="24">
        <v>0</v>
      </c>
      <c r="Y621" s="24">
        <v>0</v>
      </c>
      <c r="AA621" s="24">
        <v>2325</v>
      </c>
      <c r="AB621" s="24">
        <v>0</v>
      </c>
      <c r="AC621" s="24">
        <v>875</v>
      </c>
      <c r="AD621" s="24">
        <v>0</v>
      </c>
      <c r="AE621" s="24">
        <v>0</v>
      </c>
      <c r="AG621" s="35">
        <v>10000</v>
      </c>
      <c r="AH621" s="24">
        <f t="shared" si="131"/>
        <v>0</v>
      </c>
    </row>
    <row r="622" spans="1:34" s="24" customFormat="1" x14ac:dyDescent="0.2">
      <c r="A622" s="33">
        <f t="shared" si="121"/>
        <v>2000</v>
      </c>
      <c r="B622" s="33">
        <f t="shared" si="122"/>
        <v>2100</v>
      </c>
      <c r="C622" s="34" t="s">
        <v>17</v>
      </c>
      <c r="D622" s="34" t="str">
        <f t="shared" si="123"/>
        <v>2</v>
      </c>
      <c r="E622" s="34">
        <f t="shared" si="124"/>
        <v>5</v>
      </c>
      <c r="F622" s="34" t="str">
        <f t="shared" si="125"/>
        <v>04</v>
      </c>
      <c r="G622" s="34" t="str">
        <f t="shared" si="126"/>
        <v>005</v>
      </c>
      <c r="H622" s="33" t="str">
        <f t="shared" si="127"/>
        <v>E001</v>
      </c>
      <c r="I622" s="34">
        <f t="shared" si="128"/>
        <v>21601</v>
      </c>
      <c r="J622" s="34">
        <f t="shared" si="119"/>
        <v>1</v>
      </c>
      <c r="K622" s="34">
        <f t="shared" si="129"/>
        <v>1</v>
      </c>
      <c r="L622" s="34">
        <f t="shared" si="130"/>
        <v>15</v>
      </c>
      <c r="M622" s="34" t="s">
        <v>22</v>
      </c>
      <c r="N622" s="30">
        <v>40005</v>
      </c>
      <c r="O622" s="30" t="s">
        <v>55</v>
      </c>
      <c r="P622" s="30">
        <v>57</v>
      </c>
      <c r="Q622" s="30">
        <v>3</v>
      </c>
      <c r="R622" s="30">
        <v>21601</v>
      </c>
      <c r="S622" s="24">
        <f t="shared" si="120"/>
        <v>10163.36</v>
      </c>
      <c r="T622" s="24">
        <v>0</v>
      </c>
      <c r="U622" s="24">
        <v>0</v>
      </c>
      <c r="V622" s="24">
        <v>1800</v>
      </c>
      <c r="W622" s="24">
        <v>0</v>
      </c>
      <c r="X622" s="24">
        <v>2500</v>
      </c>
      <c r="Y622" s="24">
        <v>2500</v>
      </c>
      <c r="Z622" s="24">
        <v>0</v>
      </c>
      <c r="AA622" s="24">
        <v>3363.36</v>
      </c>
      <c r="AB622" s="24">
        <v>0</v>
      </c>
      <c r="AC622" s="24">
        <v>0</v>
      </c>
      <c r="AD622" s="24">
        <v>0</v>
      </c>
      <c r="AE622" s="24">
        <v>0</v>
      </c>
      <c r="AG622" s="35">
        <v>10163.36</v>
      </c>
      <c r="AH622" s="24">
        <f t="shared" si="131"/>
        <v>0</v>
      </c>
    </row>
    <row r="623" spans="1:34" s="24" customFormat="1" x14ac:dyDescent="0.2">
      <c r="A623" s="33">
        <f t="shared" si="121"/>
        <v>2000</v>
      </c>
      <c r="B623" s="33">
        <f t="shared" si="122"/>
        <v>2200</v>
      </c>
      <c r="C623" s="34" t="s">
        <v>17</v>
      </c>
      <c r="D623" s="34" t="str">
        <f t="shared" si="123"/>
        <v>2</v>
      </c>
      <c r="E623" s="34">
        <f t="shared" si="124"/>
        <v>5</v>
      </c>
      <c r="F623" s="34" t="str">
        <f t="shared" si="125"/>
        <v>04</v>
      </c>
      <c r="G623" s="34" t="str">
        <f t="shared" si="126"/>
        <v>005</v>
      </c>
      <c r="H623" s="33" t="str">
        <f t="shared" si="127"/>
        <v>E001</v>
      </c>
      <c r="I623" s="34">
        <f t="shared" si="128"/>
        <v>22104</v>
      </c>
      <c r="J623" s="34">
        <f t="shared" si="119"/>
        <v>1</v>
      </c>
      <c r="K623" s="34">
        <f t="shared" si="129"/>
        <v>1</v>
      </c>
      <c r="L623" s="34">
        <f t="shared" si="130"/>
        <v>15</v>
      </c>
      <c r="M623" s="34" t="s">
        <v>22</v>
      </c>
      <c r="N623" s="30">
        <v>40005</v>
      </c>
      <c r="O623" s="30" t="s">
        <v>55</v>
      </c>
      <c r="P623" s="30">
        <v>57</v>
      </c>
      <c r="Q623" s="30">
        <v>3</v>
      </c>
      <c r="R623" s="30">
        <v>22104</v>
      </c>
      <c r="S623" s="24">
        <f t="shared" si="120"/>
        <v>38000</v>
      </c>
      <c r="T623" s="24">
        <v>0</v>
      </c>
      <c r="U623" s="24">
        <v>0</v>
      </c>
      <c r="V623" s="24">
        <v>10000</v>
      </c>
      <c r="W623" s="24">
        <v>7340</v>
      </c>
      <c r="X623" s="24">
        <v>5000</v>
      </c>
      <c r="Y623" s="24">
        <v>5000</v>
      </c>
      <c r="Z623" s="24">
        <v>5000</v>
      </c>
      <c r="AA623" s="24">
        <v>660</v>
      </c>
      <c r="AB623" s="24">
        <v>5000</v>
      </c>
      <c r="AC623" s="24">
        <v>0</v>
      </c>
      <c r="AD623" s="24">
        <v>0</v>
      </c>
      <c r="AE623" s="24">
        <v>0</v>
      </c>
      <c r="AG623" s="35">
        <v>38000</v>
      </c>
      <c r="AH623" s="24">
        <f t="shared" si="131"/>
        <v>0</v>
      </c>
    </row>
    <row r="624" spans="1:34" s="24" customFormat="1" x14ac:dyDescent="0.2">
      <c r="A624" s="33">
        <f t="shared" si="121"/>
        <v>2000</v>
      </c>
      <c r="B624" s="33">
        <f t="shared" si="122"/>
        <v>2400</v>
      </c>
      <c r="C624" s="34" t="s">
        <v>17</v>
      </c>
      <c r="D624" s="34" t="str">
        <f t="shared" si="123"/>
        <v>2</v>
      </c>
      <c r="E624" s="34">
        <f t="shared" si="124"/>
        <v>5</v>
      </c>
      <c r="F624" s="34" t="str">
        <f t="shared" si="125"/>
        <v>04</v>
      </c>
      <c r="G624" s="34" t="str">
        <f t="shared" si="126"/>
        <v>005</v>
      </c>
      <c r="H624" s="33" t="str">
        <f t="shared" si="127"/>
        <v>E001</v>
      </c>
      <c r="I624" s="34">
        <f t="shared" si="128"/>
        <v>24601</v>
      </c>
      <c r="J624" s="34">
        <f t="shared" si="119"/>
        <v>1</v>
      </c>
      <c r="K624" s="34">
        <f t="shared" si="129"/>
        <v>1</v>
      </c>
      <c r="L624" s="34">
        <f t="shared" si="130"/>
        <v>15</v>
      </c>
      <c r="M624" s="34" t="s">
        <v>22</v>
      </c>
      <c r="N624" s="30">
        <v>40005</v>
      </c>
      <c r="O624" s="30" t="s">
        <v>55</v>
      </c>
      <c r="P624" s="30">
        <v>57</v>
      </c>
      <c r="Q624" s="30">
        <v>3</v>
      </c>
      <c r="R624" s="30">
        <v>24601</v>
      </c>
      <c r="S624" s="24">
        <f t="shared" si="120"/>
        <v>8296.36</v>
      </c>
      <c r="T624" s="24">
        <v>0</v>
      </c>
      <c r="U624" s="24">
        <v>750</v>
      </c>
      <c r="V624" s="24">
        <v>800</v>
      </c>
      <c r="W624" s="24">
        <v>420</v>
      </c>
      <c r="X624" s="24">
        <v>800</v>
      </c>
      <c r="Y624" s="24">
        <v>800</v>
      </c>
      <c r="Z624" s="24">
        <v>650</v>
      </c>
      <c r="AA624" s="24">
        <v>1277</v>
      </c>
      <c r="AB624" s="24">
        <v>1000</v>
      </c>
      <c r="AC624" s="24">
        <v>1000</v>
      </c>
      <c r="AD624" s="24">
        <v>799.36</v>
      </c>
      <c r="AE624" s="24">
        <v>0</v>
      </c>
      <c r="AG624" s="35">
        <v>8296.36</v>
      </c>
      <c r="AH624" s="24">
        <f t="shared" si="131"/>
        <v>0</v>
      </c>
    </row>
    <row r="625" spans="1:34" s="24" customFormat="1" x14ac:dyDescent="0.2">
      <c r="A625" s="33">
        <f t="shared" si="121"/>
        <v>2000</v>
      </c>
      <c r="B625" s="33">
        <f t="shared" si="122"/>
        <v>2400</v>
      </c>
      <c r="C625" s="34" t="s">
        <v>17</v>
      </c>
      <c r="D625" s="34" t="str">
        <f t="shared" si="123"/>
        <v>2</v>
      </c>
      <c r="E625" s="34">
        <f t="shared" si="124"/>
        <v>5</v>
      </c>
      <c r="F625" s="34" t="str">
        <f t="shared" si="125"/>
        <v>04</v>
      </c>
      <c r="G625" s="34" t="str">
        <f t="shared" si="126"/>
        <v>005</v>
      </c>
      <c r="H625" s="33" t="str">
        <f t="shared" si="127"/>
        <v>E001</v>
      </c>
      <c r="I625" s="34">
        <f t="shared" si="128"/>
        <v>24801</v>
      </c>
      <c r="J625" s="34">
        <f t="shared" si="119"/>
        <v>1</v>
      </c>
      <c r="K625" s="34">
        <f t="shared" si="129"/>
        <v>1</v>
      </c>
      <c r="L625" s="34">
        <f t="shared" si="130"/>
        <v>15</v>
      </c>
      <c r="M625" s="34" t="s">
        <v>22</v>
      </c>
      <c r="N625" s="30">
        <v>40005</v>
      </c>
      <c r="O625" s="30" t="s">
        <v>55</v>
      </c>
      <c r="P625" s="30">
        <v>57</v>
      </c>
      <c r="Q625" s="30">
        <v>3</v>
      </c>
      <c r="R625" s="30">
        <v>24801</v>
      </c>
      <c r="S625" s="24">
        <f t="shared" si="120"/>
        <v>80970.73</v>
      </c>
      <c r="T625" s="24">
        <v>0</v>
      </c>
      <c r="U625" s="24">
        <v>0</v>
      </c>
      <c r="V625" s="24">
        <v>20000</v>
      </c>
      <c r="W625" s="24">
        <v>9331</v>
      </c>
      <c r="X625" s="24">
        <v>15000</v>
      </c>
      <c r="Y625" s="24">
        <v>10000</v>
      </c>
      <c r="Z625" s="24">
        <v>10000</v>
      </c>
      <c r="AA625" s="24">
        <v>6639</v>
      </c>
      <c r="AB625" s="24">
        <v>5000</v>
      </c>
      <c r="AC625" s="24">
        <v>0</v>
      </c>
      <c r="AD625" s="24">
        <v>5000.7299999999996</v>
      </c>
      <c r="AE625" s="24">
        <v>0</v>
      </c>
      <c r="AG625" s="35">
        <v>80970.73</v>
      </c>
      <c r="AH625" s="24">
        <f t="shared" si="131"/>
        <v>0</v>
      </c>
    </row>
    <row r="626" spans="1:34" s="24" customFormat="1" x14ac:dyDescent="0.2">
      <c r="A626" s="33">
        <f t="shared" si="121"/>
        <v>2000</v>
      </c>
      <c r="B626" s="33">
        <f t="shared" si="122"/>
        <v>2500</v>
      </c>
      <c r="C626" s="34" t="s">
        <v>17</v>
      </c>
      <c r="D626" s="34" t="str">
        <f t="shared" si="123"/>
        <v>2</v>
      </c>
      <c r="E626" s="34">
        <f t="shared" si="124"/>
        <v>5</v>
      </c>
      <c r="F626" s="34" t="str">
        <f t="shared" si="125"/>
        <v>04</v>
      </c>
      <c r="G626" s="34" t="str">
        <f t="shared" si="126"/>
        <v>005</v>
      </c>
      <c r="H626" s="33" t="str">
        <f t="shared" si="127"/>
        <v>E001</v>
      </c>
      <c r="I626" s="34">
        <f t="shared" si="128"/>
        <v>25101</v>
      </c>
      <c r="J626" s="34">
        <f t="shared" si="119"/>
        <v>1</v>
      </c>
      <c r="K626" s="34">
        <f t="shared" si="129"/>
        <v>1</v>
      </c>
      <c r="L626" s="34">
        <f t="shared" si="130"/>
        <v>15</v>
      </c>
      <c r="M626" s="34" t="s">
        <v>22</v>
      </c>
      <c r="N626" s="30">
        <v>40005</v>
      </c>
      <c r="O626" s="30" t="s">
        <v>55</v>
      </c>
      <c r="P626" s="30">
        <v>57</v>
      </c>
      <c r="Q626" s="30">
        <v>3</v>
      </c>
      <c r="R626" s="30">
        <v>25101</v>
      </c>
      <c r="S626" s="24">
        <f t="shared" si="120"/>
        <v>3165.42</v>
      </c>
      <c r="T626" s="24">
        <v>0</v>
      </c>
      <c r="U626" s="24">
        <v>0</v>
      </c>
      <c r="V626" s="24">
        <v>0</v>
      </c>
      <c r="W626" s="24">
        <v>0</v>
      </c>
      <c r="X626" s="24">
        <v>0</v>
      </c>
      <c r="Y626" s="24">
        <v>1536</v>
      </c>
      <c r="Z626" s="24">
        <v>1629.42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G626" s="35">
        <v>3165.42</v>
      </c>
      <c r="AH626" s="24">
        <f t="shared" si="131"/>
        <v>0</v>
      </c>
    </row>
    <row r="627" spans="1:34" s="24" customFormat="1" x14ac:dyDescent="0.2">
      <c r="A627" s="33">
        <f t="shared" si="121"/>
        <v>2000</v>
      </c>
      <c r="B627" s="33">
        <f t="shared" si="122"/>
        <v>2500</v>
      </c>
      <c r="C627" s="34" t="s">
        <v>17</v>
      </c>
      <c r="D627" s="34" t="str">
        <f t="shared" si="123"/>
        <v>2</v>
      </c>
      <c r="E627" s="34">
        <f t="shared" si="124"/>
        <v>5</v>
      </c>
      <c r="F627" s="34" t="str">
        <f t="shared" si="125"/>
        <v>04</v>
      </c>
      <c r="G627" s="34" t="str">
        <f t="shared" si="126"/>
        <v>005</v>
      </c>
      <c r="H627" s="33" t="str">
        <f t="shared" si="127"/>
        <v>E001</v>
      </c>
      <c r="I627" s="34">
        <f t="shared" si="128"/>
        <v>25201</v>
      </c>
      <c r="J627" s="34">
        <f t="shared" si="119"/>
        <v>1</v>
      </c>
      <c r="K627" s="34">
        <f t="shared" si="129"/>
        <v>1</v>
      </c>
      <c r="L627" s="34">
        <f t="shared" si="130"/>
        <v>15</v>
      </c>
      <c r="M627" s="34" t="s">
        <v>22</v>
      </c>
      <c r="N627" s="30">
        <v>40005</v>
      </c>
      <c r="O627" s="30" t="s">
        <v>55</v>
      </c>
      <c r="P627" s="30">
        <v>57</v>
      </c>
      <c r="Q627" s="30">
        <v>3</v>
      </c>
      <c r="R627" s="30">
        <v>25201</v>
      </c>
      <c r="S627" s="24">
        <f t="shared" si="120"/>
        <v>24590.080000000002</v>
      </c>
      <c r="T627" s="24">
        <v>0</v>
      </c>
      <c r="U627" s="24">
        <v>0</v>
      </c>
      <c r="V627" s="24">
        <v>0</v>
      </c>
      <c r="W627" s="24">
        <v>3500</v>
      </c>
      <c r="X627" s="24">
        <v>10279.08</v>
      </c>
      <c r="Y627" s="24">
        <v>5811</v>
      </c>
      <c r="Z627" s="24">
        <v>5000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G627" s="35">
        <v>24590.080000000002</v>
      </c>
      <c r="AH627" s="24">
        <f t="shared" si="131"/>
        <v>0</v>
      </c>
    </row>
    <row r="628" spans="1:34" s="24" customFormat="1" x14ac:dyDescent="0.2">
      <c r="A628" s="33">
        <f t="shared" si="121"/>
        <v>2000</v>
      </c>
      <c r="B628" s="33">
        <f t="shared" si="122"/>
        <v>2500</v>
      </c>
      <c r="C628" s="34" t="s">
        <v>17</v>
      </c>
      <c r="D628" s="34" t="str">
        <f t="shared" si="123"/>
        <v>2</v>
      </c>
      <c r="E628" s="34">
        <f t="shared" si="124"/>
        <v>5</v>
      </c>
      <c r="F628" s="34" t="str">
        <f t="shared" si="125"/>
        <v>04</v>
      </c>
      <c r="G628" s="34" t="str">
        <f t="shared" si="126"/>
        <v>005</v>
      </c>
      <c r="H628" s="33" t="str">
        <f t="shared" si="127"/>
        <v>E001</v>
      </c>
      <c r="I628" s="34">
        <f t="shared" si="128"/>
        <v>25501</v>
      </c>
      <c r="J628" s="34">
        <f t="shared" si="119"/>
        <v>1</v>
      </c>
      <c r="K628" s="34">
        <f t="shared" si="129"/>
        <v>1</v>
      </c>
      <c r="L628" s="34">
        <f t="shared" si="130"/>
        <v>15</v>
      </c>
      <c r="M628" s="34" t="s">
        <v>22</v>
      </c>
      <c r="N628" s="30">
        <v>40005</v>
      </c>
      <c r="O628" s="30" t="s">
        <v>55</v>
      </c>
      <c r="P628" s="30">
        <v>57</v>
      </c>
      <c r="Q628" s="30">
        <v>3</v>
      </c>
      <c r="R628" s="30">
        <v>25501</v>
      </c>
      <c r="S628" s="24">
        <f t="shared" si="120"/>
        <v>51638</v>
      </c>
      <c r="T628" s="24">
        <v>0</v>
      </c>
      <c r="U628" s="24">
        <v>0</v>
      </c>
      <c r="V628" s="24">
        <v>0</v>
      </c>
      <c r="W628" s="24">
        <v>15000</v>
      </c>
      <c r="X628" s="24">
        <v>5000</v>
      </c>
      <c r="Y628" s="24">
        <v>2500</v>
      </c>
      <c r="Z628" s="24">
        <v>0</v>
      </c>
      <c r="AA628" s="24">
        <v>11638</v>
      </c>
      <c r="AB628" s="24">
        <v>10000</v>
      </c>
      <c r="AC628" s="24">
        <v>5000</v>
      </c>
      <c r="AD628" s="24">
        <v>0</v>
      </c>
      <c r="AE628" s="24">
        <v>2500</v>
      </c>
      <c r="AG628" s="35">
        <v>51638</v>
      </c>
      <c r="AH628" s="24">
        <f t="shared" si="131"/>
        <v>0</v>
      </c>
    </row>
    <row r="629" spans="1:34" s="24" customFormat="1" x14ac:dyDescent="0.2">
      <c r="A629" s="33">
        <f t="shared" si="121"/>
        <v>2000</v>
      </c>
      <c r="B629" s="33">
        <f t="shared" si="122"/>
        <v>2900</v>
      </c>
      <c r="C629" s="34" t="s">
        <v>17</v>
      </c>
      <c r="D629" s="34" t="str">
        <f t="shared" si="123"/>
        <v>2</v>
      </c>
      <c r="E629" s="34">
        <f t="shared" si="124"/>
        <v>5</v>
      </c>
      <c r="F629" s="34" t="str">
        <f t="shared" si="125"/>
        <v>04</v>
      </c>
      <c r="G629" s="34" t="str">
        <f t="shared" si="126"/>
        <v>005</v>
      </c>
      <c r="H629" s="33" t="str">
        <f t="shared" si="127"/>
        <v>E001</v>
      </c>
      <c r="I629" s="34">
        <f t="shared" si="128"/>
        <v>29101</v>
      </c>
      <c r="J629" s="34">
        <f t="shared" si="119"/>
        <v>1</v>
      </c>
      <c r="K629" s="34">
        <f t="shared" si="129"/>
        <v>1</v>
      </c>
      <c r="L629" s="34">
        <f t="shared" si="130"/>
        <v>15</v>
      </c>
      <c r="M629" s="34" t="s">
        <v>22</v>
      </c>
      <c r="N629" s="30">
        <v>40005</v>
      </c>
      <c r="O629" s="30" t="s">
        <v>55</v>
      </c>
      <c r="P629" s="30">
        <v>57</v>
      </c>
      <c r="Q629" s="30">
        <v>3</v>
      </c>
      <c r="R629" s="30">
        <v>29101</v>
      </c>
      <c r="S629" s="24">
        <f t="shared" si="120"/>
        <v>64200</v>
      </c>
      <c r="T629" s="24">
        <v>0</v>
      </c>
      <c r="U629" s="24">
        <v>0</v>
      </c>
      <c r="V629" s="24">
        <v>0</v>
      </c>
      <c r="W629" s="24">
        <v>0</v>
      </c>
      <c r="X629" s="24">
        <v>0</v>
      </c>
      <c r="Y629" s="24">
        <v>0</v>
      </c>
      <c r="Z629" s="24">
        <v>20000</v>
      </c>
      <c r="AA629" s="24">
        <v>10000</v>
      </c>
      <c r="AB629" s="24">
        <v>10000</v>
      </c>
      <c r="AC629" s="24">
        <v>20000</v>
      </c>
      <c r="AD629" s="24">
        <v>4200</v>
      </c>
      <c r="AE629" s="24">
        <v>0</v>
      </c>
      <c r="AG629" s="35">
        <v>64200</v>
      </c>
      <c r="AH629" s="24">
        <f t="shared" si="131"/>
        <v>0</v>
      </c>
    </row>
    <row r="630" spans="1:34" s="24" customFormat="1" x14ac:dyDescent="0.2">
      <c r="A630" s="33">
        <f t="shared" si="121"/>
        <v>3000</v>
      </c>
      <c r="B630" s="33">
        <f t="shared" si="122"/>
        <v>3300</v>
      </c>
      <c r="C630" s="34" t="s">
        <v>17</v>
      </c>
      <c r="D630" s="34" t="str">
        <f t="shared" si="123"/>
        <v>2</v>
      </c>
      <c r="E630" s="34">
        <f t="shared" si="124"/>
        <v>5</v>
      </c>
      <c r="F630" s="34" t="str">
        <f t="shared" si="125"/>
        <v>04</v>
      </c>
      <c r="G630" s="34" t="str">
        <f t="shared" si="126"/>
        <v>005</v>
      </c>
      <c r="H630" s="33" t="str">
        <f t="shared" si="127"/>
        <v>E001</v>
      </c>
      <c r="I630" s="34">
        <f t="shared" si="128"/>
        <v>33604</v>
      </c>
      <c r="J630" s="34">
        <f t="shared" si="119"/>
        <v>1</v>
      </c>
      <c r="K630" s="34">
        <f t="shared" si="129"/>
        <v>1</v>
      </c>
      <c r="L630" s="34">
        <f t="shared" si="130"/>
        <v>15</v>
      </c>
      <c r="M630" s="34" t="s">
        <v>22</v>
      </c>
      <c r="N630" s="30">
        <v>40005</v>
      </c>
      <c r="O630" s="30" t="s">
        <v>55</v>
      </c>
      <c r="P630" s="30">
        <v>57</v>
      </c>
      <c r="Q630" s="30">
        <v>3</v>
      </c>
      <c r="R630" s="30">
        <v>33604</v>
      </c>
      <c r="S630" s="24">
        <f t="shared" si="120"/>
        <v>40000</v>
      </c>
      <c r="T630" s="24">
        <v>0</v>
      </c>
      <c r="U630" s="24">
        <v>0</v>
      </c>
      <c r="V630" s="24">
        <v>0</v>
      </c>
      <c r="W630" s="24">
        <v>0</v>
      </c>
      <c r="X630" s="24">
        <v>0</v>
      </c>
      <c r="Y630" s="24">
        <v>10000</v>
      </c>
      <c r="Z630" s="24">
        <v>10000</v>
      </c>
      <c r="AA630" s="24">
        <v>10000</v>
      </c>
      <c r="AB630" s="24">
        <v>10000</v>
      </c>
      <c r="AC630" s="24">
        <v>0</v>
      </c>
      <c r="AD630" s="24">
        <v>0</v>
      </c>
      <c r="AE630" s="24">
        <v>0</v>
      </c>
      <c r="AG630" s="35">
        <v>40000</v>
      </c>
      <c r="AH630" s="24">
        <f t="shared" si="131"/>
        <v>0</v>
      </c>
    </row>
    <row r="631" spans="1:34" s="24" customFormat="1" x14ac:dyDescent="0.2">
      <c r="A631" s="33">
        <f t="shared" si="121"/>
        <v>2000</v>
      </c>
      <c r="B631" s="33">
        <f t="shared" si="122"/>
        <v>2200</v>
      </c>
      <c r="C631" s="34" t="s">
        <v>17</v>
      </c>
      <c r="D631" s="34" t="str">
        <f t="shared" si="123"/>
        <v>2</v>
      </c>
      <c r="E631" s="34">
        <f t="shared" si="124"/>
        <v>5</v>
      </c>
      <c r="F631" s="34" t="str">
        <f t="shared" si="125"/>
        <v>04</v>
      </c>
      <c r="G631" s="34" t="str">
        <f t="shared" si="126"/>
        <v>005</v>
      </c>
      <c r="H631" s="33" t="str">
        <f t="shared" si="127"/>
        <v>E001</v>
      </c>
      <c r="I631" s="34">
        <f t="shared" si="128"/>
        <v>22201</v>
      </c>
      <c r="J631" s="34">
        <f t="shared" si="119"/>
        <v>1</v>
      </c>
      <c r="K631" s="34">
        <f t="shared" si="129"/>
        <v>4</v>
      </c>
      <c r="L631" s="34">
        <f t="shared" si="130"/>
        <v>15</v>
      </c>
      <c r="M631" s="34" t="s">
        <v>22</v>
      </c>
      <c r="N631" s="32">
        <v>40005</v>
      </c>
      <c r="O631" s="32" t="s">
        <v>55</v>
      </c>
      <c r="P631" s="32">
        <v>57</v>
      </c>
      <c r="Q631" s="32">
        <v>4</v>
      </c>
      <c r="R631" s="32">
        <v>22201</v>
      </c>
      <c r="S631" s="37">
        <f t="shared" si="120"/>
        <v>29167</v>
      </c>
      <c r="T631" s="37">
        <v>0</v>
      </c>
      <c r="U631" s="37">
        <v>29167</v>
      </c>
      <c r="V631" s="37">
        <v>0</v>
      </c>
      <c r="W631" s="37">
        <v>0</v>
      </c>
      <c r="X631" s="37">
        <v>0</v>
      </c>
      <c r="Y631" s="37">
        <v>0</v>
      </c>
      <c r="Z631" s="37">
        <v>0</v>
      </c>
      <c r="AA631" s="37">
        <v>0</v>
      </c>
      <c r="AB631" s="37">
        <v>0</v>
      </c>
      <c r="AC631" s="37">
        <v>0</v>
      </c>
      <c r="AD631" s="37">
        <v>0</v>
      </c>
      <c r="AE631" s="37">
        <v>0</v>
      </c>
      <c r="AF631" s="31"/>
      <c r="AG631" s="36">
        <v>29167</v>
      </c>
      <c r="AH631" s="24">
        <f t="shared" si="131"/>
        <v>0</v>
      </c>
    </row>
    <row r="632" spans="1:34" s="24" customFormat="1" x14ac:dyDescent="0.2">
      <c r="A632" s="33">
        <f t="shared" si="121"/>
        <v>2000</v>
      </c>
      <c r="B632" s="33">
        <f t="shared" si="122"/>
        <v>2400</v>
      </c>
      <c r="C632" s="34" t="s">
        <v>17</v>
      </c>
      <c r="D632" s="34" t="str">
        <f t="shared" si="123"/>
        <v>2</v>
      </c>
      <c r="E632" s="34">
        <f t="shared" si="124"/>
        <v>5</v>
      </c>
      <c r="F632" s="34" t="str">
        <f t="shared" si="125"/>
        <v>04</v>
      </c>
      <c r="G632" s="34" t="str">
        <f t="shared" si="126"/>
        <v>005</v>
      </c>
      <c r="H632" s="33" t="str">
        <f t="shared" si="127"/>
        <v>E001</v>
      </c>
      <c r="I632" s="34">
        <f t="shared" si="128"/>
        <v>24401</v>
      </c>
      <c r="J632" s="34">
        <f t="shared" si="119"/>
        <v>1</v>
      </c>
      <c r="K632" s="34">
        <f t="shared" si="129"/>
        <v>4</v>
      </c>
      <c r="L632" s="34">
        <f t="shared" si="130"/>
        <v>15</v>
      </c>
      <c r="M632" s="34" t="s">
        <v>22</v>
      </c>
      <c r="N632" s="32">
        <v>40005</v>
      </c>
      <c r="O632" s="32" t="s">
        <v>55</v>
      </c>
      <c r="P632" s="32">
        <v>57</v>
      </c>
      <c r="Q632" s="32">
        <v>4</v>
      </c>
      <c r="R632" s="32">
        <v>24401</v>
      </c>
      <c r="S632" s="37">
        <f t="shared" si="120"/>
        <v>1334</v>
      </c>
      <c r="T632" s="37">
        <v>0</v>
      </c>
      <c r="U632" s="37">
        <v>0</v>
      </c>
      <c r="V632" s="37">
        <v>0</v>
      </c>
      <c r="W632" s="37">
        <v>0</v>
      </c>
      <c r="X632" s="37">
        <v>0</v>
      </c>
      <c r="Y632" s="37">
        <v>0</v>
      </c>
      <c r="Z632" s="37">
        <v>0</v>
      </c>
      <c r="AA632" s="37">
        <v>0</v>
      </c>
      <c r="AB632" s="37">
        <v>1334</v>
      </c>
      <c r="AC632" s="37">
        <v>0</v>
      </c>
      <c r="AD632" s="37">
        <v>0</v>
      </c>
      <c r="AE632" s="37">
        <v>0</v>
      </c>
      <c r="AF632" s="31"/>
      <c r="AG632" s="36">
        <v>1334</v>
      </c>
      <c r="AH632" s="24">
        <f t="shared" si="131"/>
        <v>0</v>
      </c>
    </row>
    <row r="633" spans="1:34" s="24" customFormat="1" x14ac:dyDescent="0.2">
      <c r="A633" s="33">
        <f t="shared" si="121"/>
        <v>2000</v>
      </c>
      <c r="B633" s="33">
        <f t="shared" si="122"/>
        <v>2400</v>
      </c>
      <c r="C633" s="34" t="s">
        <v>17</v>
      </c>
      <c r="D633" s="34" t="str">
        <f t="shared" si="123"/>
        <v>2</v>
      </c>
      <c r="E633" s="34">
        <f t="shared" si="124"/>
        <v>5</v>
      </c>
      <c r="F633" s="34" t="str">
        <f t="shared" si="125"/>
        <v>04</v>
      </c>
      <c r="G633" s="34" t="str">
        <f t="shared" si="126"/>
        <v>005</v>
      </c>
      <c r="H633" s="33" t="str">
        <f t="shared" si="127"/>
        <v>E001</v>
      </c>
      <c r="I633" s="34">
        <f t="shared" si="128"/>
        <v>24601</v>
      </c>
      <c r="J633" s="34">
        <f t="shared" si="119"/>
        <v>1</v>
      </c>
      <c r="K633" s="34">
        <f t="shared" si="129"/>
        <v>4</v>
      </c>
      <c r="L633" s="34">
        <f t="shared" si="130"/>
        <v>15</v>
      </c>
      <c r="M633" s="34" t="s">
        <v>22</v>
      </c>
      <c r="N633" s="32">
        <v>40005</v>
      </c>
      <c r="O633" s="32" t="s">
        <v>55</v>
      </c>
      <c r="P633" s="32">
        <v>57</v>
      </c>
      <c r="Q633" s="32">
        <v>4</v>
      </c>
      <c r="R633" s="32">
        <v>24601</v>
      </c>
      <c r="S633" s="37">
        <f t="shared" si="120"/>
        <v>1494.97</v>
      </c>
      <c r="T633" s="37">
        <v>0</v>
      </c>
      <c r="U633" s="37">
        <v>0</v>
      </c>
      <c r="V633" s="37">
        <v>0</v>
      </c>
      <c r="W633" s="37">
        <v>0</v>
      </c>
      <c r="X633" s="37">
        <v>0</v>
      </c>
      <c r="Y633" s="37">
        <v>0</v>
      </c>
      <c r="Z633" s="37">
        <v>0</v>
      </c>
      <c r="AA633" s="37">
        <v>1494.97</v>
      </c>
      <c r="AB633" s="37">
        <v>0</v>
      </c>
      <c r="AC633" s="37">
        <v>0</v>
      </c>
      <c r="AD633" s="37">
        <v>0</v>
      </c>
      <c r="AE633" s="37">
        <v>0</v>
      </c>
      <c r="AF633" s="31"/>
      <c r="AG633" s="36">
        <v>1494.97</v>
      </c>
      <c r="AH633" s="24">
        <f t="shared" si="131"/>
        <v>0</v>
      </c>
    </row>
    <row r="634" spans="1:34" s="24" customFormat="1" x14ac:dyDescent="0.2">
      <c r="A634" s="33">
        <f t="shared" si="121"/>
        <v>2000</v>
      </c>
      <c r="B634" s="33">
        <f t="shared" si="122"/>
        <v>2400</v>
      </c>
      <c r="C634" s="34" t="s">
        <v>17</v>
      </c>
      <c r="D634" s="34" t="str">
        <f t="shared" si="123"/>
        <v>2</v>
      </c>
      <c r="E634" s="34">
        <f t="shared" si="124"/>
        <v>5</v>
      </c>
      <c r="F634" s="34" t="str">
        <f t="shared" si="125"/>
        <v>04</v>
      </c>
      <c r="G634" s="34" t="str">
        <f t="shared" si="126"/>
        <v>005</v>
      </c>
      <c r="H634" s="33" t="str">
        <f t="shared" si="127"/>
        <v>E001</v>
      </c>
      <c r="I634" s="34">
        <f t="shared" si="128"/>
        <v>24701</v>
      </c>
      <c r="J634" s="34">
        <f t="shared" si="119"/>
        <v>1</v>
      </c>
      <c r="K634" s="34">
        <f t="shared" si="129"/>
        <v>4</v>
      </c>
      <c r="L634" s="34">
        <f t="shared" si="130"/>
        <v>15</v>
      </c>
      <c r="M634" s="34" t="s">
        <v>22</v>
      </c>
      <c r="N634" s="32">
        <v>40005</v>
      </c>
      <c r="O634" s="32" t="s">
        <v>55</v>
      </c>
      <c r="P634" s="32">
        <v>57</v>
      </c>
      <c r="Q634" s="32">
        <v>4</v>
      </c>
      <c r="R634" s="32">
        <v>24701</v>
      </c>
      <c r="S634" s="37">
        <f t="shared" si="120"/>
        <v>8119.15</v>
      </c>
      <c r="T634" s="37">
        <v>0</v>
      </c>
      <c r="U634" s="37">
        <v>1041.58</v>
      </c>
      <c r="V634" s="37">
        <v>6181.5199999999995</v>
      </c>
      <c r="W634" s="37">
        <v>348</v>
      </c>
      <c r="X634" s="37">
        <v>0</v>
      </c>
      <c r="Y634" s="37">
        <v>0</v>
      </c>
      <c r="Z634" s="37">
        <v>0</v>
      </c>
      <c r="AA634" s="37">
        <v>245.05</v>
      </c>
      <c r="AB634" s="37">
        <v>154</v>
      </c>
      <c r="AC634" s="37">
        <v>0</v>
      </c>
      <c r="AD634" s="37">
        <v>149</v>
      </c>
      <c r="AE634" s="37">
        <v>0</v>
      </c>
      <c r="AF634" s="31"/>
      <c r="AG634" s="36">
        <v>8119.15</v>
      </c>
      <c r="AH634" s="24">
        <f t="shared" si="131"/>
        <v>0</v>
      </c>
    </row>
    <row r="635" spans="1:34" s="24" customFormat="1" x14ac:dyDescent="0.2">
      <c r="A635" s="33">
        <f t="shared" si="121"/>
        <v>2000</v>
      </c>
      <c r="B635" s="33">
        <f t="shared" si="122"/>
        <v>2400</v>
      </c>
      <c r="C635" s="34" t="s">
        <v>17</v>
      </c>
      <c r="D635" s="34" t="str">
        <f t="shared" si="123"/>
        <v>2</v>
      </c>
      <c r="E635" s="34">
        <f t="shared" si="124"/>
        <v>5</v>
      </c>
      <c r="F635" s="34" t="str">
        <f t="shared" si="125"/>
        <v>04</v>
      </c>
      <c r="G635" s="34" t="str">
        <f t="shared" si="126"/>
        <v>005</v>
      </c>
      <c r="H635" s="33" t="str">
        <f t="shared" si="127"/>
        <v>E001</v>
      </c>
      <c r="I635" s="34">
        <f t="shared" si="128"/>
        <v>24801</v>
      </c>
      <c r="J635" s="34">
        <f t="shared" si="119"/>
        <v>1</v>
      </c>
      <c r="K635" s="34">
        <f t="shared" si="129"/>
        <v>4</v>
      </c>
      <c r="L635" s="34">
        <f t="shared" si="130"/>
        <v>15</v>
      </c>
      <c r="M635" s="34" t="s">
        <v>22</v>
      </c>
      <c r="N635" s="32">
        <v>40005</v>
      </c>
      <c r="O635" s="32" t="s">
        <v>55</v>
      </c>
      <c r="P635" s="32">
        <v>57</v>
      </c>
      <c r="Q635" s="32">
        <v>4</v>
      </c>
      <c r="R635" s="32">
        <v>24801</v>
      </c>
      <c r="S635" s="37">
        <f t="shared" si="120"/>
        <v>7324.51</v>
      </c>
      <c r="T635" s="37">
        <v>0</v>
      </c>
      <c r="U635" s="37">
        <v>2019.18</v>
      </c>
      <c r="V635" s="37">
        <v>0</v>
      </c>
      <c r="W635" s="37">
        <v>0</v>
      </c>
      <c r="X635" s="37">
        <v>0</v>
      </c>
      <c r="Y635" s="37">
        <v>0</v>
      </c>
      <c r="Z635" s="37">
        <v>0</v>
      </c>
      <c r="AA635" s="37">
        <v>109.95</v>
      </c>
      <c r="AB635" s="37">
        <v>775</v>
      </c>
      <c r="AC635" s="37">
        <v>4420.38</v>
      </c>
      <c r="AD635" s="37">
        <v>0</v>
      </c>
      <c r="AE635" s="37">
        <v>0</v>
      </c>
      <c r="AF635" s="31"/>
      <c r="AG635" s="36">
        <v>7324.51</v>
      </c>
      <c r="AH635" s="24">
        <f t="shared" si="131"/>
        <v>0</v>
      </c>
    </row>
    <row r="636" spans="1:34" s="24" customFormat="1" x14ac:dyDescent="0.2">
      <c r="A636" s="33">
        <f t="shared" si="121"/>
        <v>2000</v>
      </c>
      <c r="B636" s="33">
        <f t="shared" si="122"/>
        <v>2400</v>
      </c>
      <c r="C636" s="34" t="s">
        <v>17</v>
      </c>
      <c r="D636" s="34" t="str">
        <f t="shared" si="123"/>
        <v>2</v>
      </c>
      <c r="E636" s="34">
        <f t="shared" si="124"/>
        <v>5</v>
      </c>
      <c r="F636" s="34" t="str">
        <f t="shared" si="125"/>
        <v>04</v>
      </c>
      <c r="G636" s="34" t="str">
        <f t="shared" si="126"/>
        <v>005</v>
      </c>
      <c r="H636" s="33" t="str">
        <f t="shared" si="127"/>
        <v>E001</v>
      </c>
      <c r="I636" s="34">
        <f t="shared" si="128"/>
        <v>24901</v>
      </c>
      <c r="J636" s="34">
        <f t="shared" si="119"/>
        <v>1</v>
      </c>
      <c r="K636" s="34">
        <f t="shared" si="129"/>
        <v>4</v>
      </c>
      <c r="L636" s="34">
        <f t="shared" si="130"/>
        <v>15</v>
      </c>
      <c r="M636" s="34" t="s">
        <v>22</v>
      </c>
      <c r="N636" s="32">
        <v>40005</v>
      </c>
      <c r="O636" s="32" t="s">
        <v>55</v>
      </c>
      <c r="P636" s="32">
        <v>57</v>
      </c>
      <c r="Q636" s="32">
        <v>4</v>
      </c>
      <c r="R636" s="32">
        <v>24901</v>
      </c>
      <c r="S636" s="37">
        <f t="shared" si="120"/>
        <v>753.75</v>
      </c>
      <c r="T636" s="37">
        <v>0</v>
      </c>
      <c r="U636" s="37">
        <v>0</v>
      </c>
      <c r="V636" s="37">
        <v>99.76</v>
      </c>
      <c r="W636" s="37">
        <v>0</v>
      </c>
      <c r="X636" s="37">
        <v>0</v>
      </c>
      <c r="Y636" s="37">
        <v>0</v>
      </c>
      <c r="Z636" s="37">
        <v>0</v>
      </c>
      <c r="AA636" s="37">
        <v>59.99</v>
      </c>
      <c r="AB636" s="37">
        <v>130</v>
      </c>
      <c r="AC636" s="37">
        <v>0</v>
      </c>
      <c r="AD636" s="37">
        <v>464</v>
      </c>
      <c r="AE636" s="37">
        <v>0</v>
      </c>
      <c r="AF636" s="31"/>
      <c r="AG636" s="36">
        <v>753.75</v>
      </c>
      <c r="AH636" s="24">
        <f t="shared" si="131"/>
        <v>0</v>
      </c>
    </row>
    <row r="637" spans="1:34" s="24" customFormat="1" x14ac:dyDescent="0.2">
      <c r="A637" s="33">
        <f t="shared" si="121"/>
        <v>2000</v>
      </c>
      <c r="B637" s="33">
        <f t="shared" si="122"/>
        <v>2500</v>
      </c>
      <c r="C637" s="34" t="s">
        <v>17</v>
      </c>
      <c r="D637" s="34" t="str">
        <f t="shared" si="123"/>
        <v>2</v>
      </c>
      <c r="E637" s="34">
        <f t="shared" si="124"/>
        <v>5</v>
      </c>
      <c r="F637" s="34" t="str">
        <f t="shared" si="125"/>
        <v>04</v>
      </c>
      <c r="G637" s="34" t="str">
        <f t="shared" si="126"/>
        <v>005</v>
      </c>
      <c r="H637" s="33" t="str">
        <f t="shared" si="127"/>
        <v>E001</v>
      </c>
      <c r="I637" s="34">
        <f t="shared" si="128"/>
        <v>25101</v>
      </c>
      <c r="J637" s="34">
        <f t="shared" si="119"/>
        <v>1</v>
      </c>
      <c r="K637" s="34">
        <f t="shared" si="129"/>
        <v>4</v>
      </c>
      <c r="L637" s="34">
        <f t="shared" si="130"/>
        <v>15</v>
      </c>
      <c r="M637" s="34" t="s">
        <v>22</v>
      </c>
      <c r="N637" s="32">
        <v>40005</v>
      </c>
      <c r="O637" s="32" t="s">
        <v>55</v>
      </c>
      <c r="P637" s="32">
        <v>57</v>
      </c>
      <c r="Q637" s="32">
        <v>4</v>
      </c>
      <c r="R637" s="32">
        <v>25101</v>
      </c>
      <c r="S637" s="37">
        <f t="shared" si="120"/>
        <v>28765.309999999998</v>
      </c>
      <c r="T637" s="37">
        <v>0</v>
      </c>
      <c r="U637" s="37">
        <v>0</v>
      </c>
      <c r="V637" s="37">
        <v>0</v>
      </c>
      <c r="W637" s="37">
        <v>0</v>
      </c>
      <c r="X637" s="37">
        <v>13800</v>
      </c>
      <c r="Y637" s="37">
        <v>0</v>
      </c>
      <c r="Z637" s="37">
        <v>0</v>
      </c>
      <c r="AA637" s="37">
        <v>0</v>
      </c>
      <c r="AB637" s="37">
        <v>14470.31</v>
      </c>
      <c r="AC637" s="37">
        <v>0</v>
      </c>
      <c r="AD637" s="37">
        <v>0</v>
      </c>
      <c r="AE637" s="37">
        <v>495</v>
      </c>
      <c r="AF637" s="31"/>
      <c r="AG637" s="36">
        <v>28765.309999999998</v>
      </c>
      <c r="AH637" s="24">
        <f t="shared" si="131"/>
        <v>0</v>
      </c>
    </row>
    <row r="638" spans="1:34" s="24" customFormat="1" x14ac:dyDescent="0.2">
      <c r="A638" s="33">
        <f t="shared" si="121"/>
        <v>2000</v>
      </c>
      <c r="B638" s="33">
        <f t="shared" si="122"/>
        <v>2500</v>
      </c>
      <c r="C638" s="34" t="s">
        <v>17</v>
      </c>
      <c r="D638" s="34" t="str">
        <f t="shared" si="123"/>
        <v>2</v>
      </c>
      <c r="E638" s="34">
        <f t="shared" si="124"/>
        <v>5</v>
      </c>
      <c r="F638" s="34" t="str">
        <f t="shared" si="125"/>
        <v>04</v>
      </c>
      <c r="G638" s="34" t="str">
        <f t="shared" si="126"/>
        <v>005</v>
      </c>
      <c r="H638" s="33" t="str">
        <f t="shared" si="127"/>
        <v>E001</v>
      </c>
      <c r="I638" s="34">
        <f t="shared" si="128"/>
        <v>25201</v>
      </c>
      <c r="J638" s="34">
        <f t="shared" si="119"/>
        <v>1</v>
      </c>
      <c r="K638" s="34">
        <f t="shared" si="129"/>
        <v>4</v>
      </c>
      <c r="L638" s="34">
        <f t="shared" si="130"/>
        <v>15</v>
      </c>
      <c r="M638" s="34" t="s">
        <v>22</v>
      </c>
      <c r="N638" s="32">
        <v>40005</v>
      </c>
      <c r="O638" s="32" t="s">
        <v>55</v>
      </c>
      <c r="P638" s="32">
        <v>57</v>
      </c>
      <c r="Q638" s="32">
        <v>4</v>
      </c>
      <c r="R638" s="32">
        <v>25201</v>
      </c>
      <c r="S638" s="37">
        <f t="shared" si="120"/>
        <v>1768</v>
      </c>
      <c r="T638" s="37">
        <v>0</v>
      </c>
      <c r="U638" s="37">
        <v>866</v>
      </c>
      <c r="V638" s="37">
        <v>902</v>
      </c>
      <c r="W638" s="37">
        <v>0</v>
      </c>
      <c r="X638" s="37">
        <v>0</v>
      </c>
      <c r="Y638" s="37">
        <v>0</v>
      </c>
      <c r="Z638" s="37">
        <v>0</v>
      </c>
      <c r="AA638" s="37">
        <v>0</v>
      </c>
      <c r="AB638" s="37">
        <v>0</v>
      </c>
      <c r="AC638" s="37">
        <v>0</v>
      </c>
      <c r="AD638" s="37">
        <v>0</v>
      </c>
      <c r="AE638" s="37">
        <v>0</v>
      </c>
      <c r="AF638" s="31"/>
      <c r="AG638" s="36">
        <v>1768</v>
      </c>
      <c r="AH638" s="24">
        <f t="shared" si="131"/>
        <v>0</v>
      </c>
    </row>
    <row r="639" spans="1:34" s="24" customFormat="1" x14ac:dyDescent="0.2">
      <c r="A639" s="33">
        <f t="shared" si="121"/>
        <v>2000</v>
      </c>
      <c r="B639" s="33">
        <f t="shared" si="122"/>
        <v>2500</v>
      </c>
      <c r="C639" s="34" t="s">
        <v>17</v>
      </c>
      <c r="D639" s="34" t="str">
        <f t="shared" si="123"/>
        <v>2</v>
      </c>
      <c r="E639" s="34">
        <f t="shared" si="124"/>
        <v>5</v>
      </c>
      <c r="F639" s="34" t="str">
        <f t="shared" si="125"/>
        <v>04</v>
      </c>
      <c r="G639" s="34" t="str">
        <f t="shared" si="126"/>
        <v>005</v>
      </c>
      <c r="H639" s="33" t="str">
        <f t="shared" si="127"/>
        <v>E001</v>
      </c>
      <c r="I639" s="34">
        <f t="shared" si="128"/>
        <v>25301</v>
      </c>
      <c r="J639" s="34">
        <f t="shared" si="119"/>
        <v>1</v>
      </c>
      <c r="K639" s="34">
        <f t="shared" si="129"/>
        <v>4</v>
      </c>
      <c r="L639" s="34">
        <f t="shared" si="130"/>
        <v>15</v>
      </c>
      <c r="M639" s="34" t="s">
        <v>22</v>
      </c>
      <c r="N639" s="32">
        <v>40005</v>
      </c>
      <c r="O639" s="32" t="s">
        <v>55</v>
      </c>
      <c r="P639" s="32">
        <v>57</v>
      </c>
      <c r="Q639" s="32">
        <v>4</v>
      </c>
      <c r="R639" s="32">
        <v>25301</v>
      </c>
      <c r="S639" s="37">
        <f t="shared" si="120"/>
        <v>10170</v>
      </c>
      <c r="T639" s="37">
        <v>0</v>
      </c>
      <c r="U639" s="37">
        <v>0</v>
      </c>
      <c r="V639" s="37">
        <v>0</v>
      </c>
      <c r="W639" s="37">
        <v>8024</v>
      </c>
      <c r="X639" s="37">
        <v>0</v>
      </c>
      <c r="Y639" s="37">
        <v>0</v>
      </c>
      <c r="Z639" s="37">
        <v>0</v>
      </c>
      <c r="AA639" s="37">
        <v>1666</v>
      </c>
      <c r="AB639" s="37">
        <v>480</v>
      </c>
      <c r="AC639" s="37">
        <v>0</v>
      </c>
      <c r="AD639" s="37">
        <v>0</v>
      </c>
      <c r="AE639" s="37">
        <v>0</v>
      </c>
      <c r="AF639" s="31"/>
      <c r="AG639" s="36">
        <v>10170</v>
      </c>
      <c r="AH639" s="24">
        <f t="shared" si="131"/>
        <v>0</v>
      </c>
    </row>
    <row r="640" spans="1:34" s="24" customFormat="1" x14ac:dyDescent="0.2">
      <c r="A640" s="33">
        <f t="shared" si="121"/>
        <v>2000</v>
      </c>
      <c r="B640" s="33">
        <f t="shared" si="122"/>
        <v>2500</v>
      </c>
      <c r="C640" s="34" t="s">
        <v>17</v>
      </c>
      <c r="D640" s="34" t="str">
        <f t="shared" si="123"/>
        <v>2</v>
      </c>
      <c r="E640" s="34">
        <f t="shared" si="124"/>
        <v>5</v>
      </c>
      <c r="F640" s="34" t="str">
        <f t="shared" si="125"/>
        <v>04</v>
      </c>
      <c r="G640" s="34" t="str">
        <f t="shared" si="126"/>
        <v>005</v>
      </c>
      <c r="H640" s="33" t="str">
        <f t="shared" si="127"/>
        <v>E001</v>
      </c>
      <c r="I640" s="34">
        <f t="shared" si="128"/>
        <v>25501</v>
      </c>
      <c r="J640" s="34">
        <f t="shared" si="119"/>
        <v>1</v>
      </c>
      <c r="K640" s="34">
        <f t="shared" si="129"/>
        <v>4</v>
      </c>
      <c r="L640" s="34">
        <f t="shared" si="130"/>
        <v>15</v>
      </c>
      <c r="M640" s="34" t="s">
        <v>22</v>
      </c>
      <c r="N640" s="32">
        <v>40005</v>
      </c>
      <c r="O640" s="32" t="s">
        <v>55</v>
      </c>
      <c r="P640" s="32">
        <v>57</v>
      </c>
      <c r="Q640" s="32">
        <v>4</v>
      </c>
      <c r="R640" s="32">
        <v>25501</v>
      </c>
      <c r="S640" s="37">
        <f t="shared" si="120"/>
        <v>1421.44</v>
      </c>
      <c r="T640" s="37">
        <v>0</v>
      </c>
      <c r="U640" s="37">
        <v>0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  <c r="AA640" s="37">
        <v>0</v>
      </c>
      <c r="AB640" s="37">
        <v>1130.3900000000001</v>
      </c>
      <c r="AC640" s="37">
        <v>291.05</v>
      </c>
      <c r="AD640" s="37">
        <v>0</v>
      </c>
      <c r="AE640" s="37">
        <v>0</v>
      </c>
      <c r="AF640" s="31"/>
      <c r="AG640" s="36">
        <v>1421.44</v>
      </c>
      <c r="AH640" s="24">
        <f t="shared" si="131"/>
        <v>0</v>
      </c>
    </row>
    <row r="641" spans="1:34" s="24" customFormat="1" x14ac:dyDescent="0.2">
      <c r="A641" s="33">
        <f t="shared" si="121"/>
        <v>2000</v>
      </c>
      <c r="B641" s="33">
        <f t="shared" si="122"/>
        <v>2600</v>
      </c>
      <c r="C641" s="34" t="s">
        <v>17</v>
      </c>
      <c r="D641" s="34" t="str">
        <f t="shared" si="123"/>
        <v>2</v>
      </c>
      <c r="E641" s="34">
        <f t="shared" si="124"/>
        <v>5</v>
      </c>
      <c r="F641" s="34" t="str">
        <f t="shared" si="125"/>
        <v>04</v>
      </c>
      <c r="G641" s="34" t="str">
        <f t="shared" si="126"/>
        <v>005</v>
      </c>
      <c r="H641" s="33" t="str">
        <f t="shared" si="127"/>
        <v>E001</v>
      </c>
      <c r="I641" s="34">
        <f t="shared" si="128"/>
        <v>26102</v>
      </c>
      <c r="J641" s="34">
        <f t="shared" si="119"/>
        <v>1</v>
      </c>
      <c r="K641" s="34">
        <f t="shared" si="129"/>
        <v>4</v>
      </c>
      <c r="L641" s="34">
        <f t="shared" si="130"/>
        <v>15</v>
      </c>
      <c r="M641" s="34" t="s">
        <v>22</v>
      </c>
      <c r="N641" s="32">
        <v>40005</v>
      </c>
      <c r="O641" s="32" t="s">
        <v>55</v>
      </c>
      <c r="P641" s="32">
        <v>57</v>
      </c>
      <c r="Q641" s="32">
        <v>4</v>
      </c>
      <c r="R641" s="32">
        <v>26102</v>
      </c>
      <c r="S641" s="37">
        <f t="shared" si="120"/>
        <v>1711.05</v>
      </c>
      <c r="T641" s="37">
        <v>0</v>
      </c>
      <c r="U641" s="37"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236.05</v>
      </c>
      <c r="AB641" s="37">
        <v>360</v>
      </c>
      <c r="AC641" s="37">
        <v>1115</v>
      </c>
      <c r="AD641" s="37">
        <v>0</v>
      </c>
      <c r="AE641" s="37">
        <v>0</v>
      </c>
      <c r="AF641" s="31"/>
      <c r="AG641" s="36">
        <v>1711.05</v>
      </c>
      <c r="AH641" s="24">
        <f t="shared" si="131"/>
        <v>0</v>
      </c>
    </row>
    <row r="642" spans="1:34" s="24" customFormat="1" x14ac:dyDescent="0.2">
      <c r="A642" s="33">
        <f t="shared" si="121"/>
        <v>2000</v>
      </c>
      <c r="B642" s="33">
        <f t="shared" si="122"/>
        <v>2900</v>
      </c>
      <c r="C642" s="34" t="s">
        <v>17</v>
      </c>
      <c r="D642" s="34" t="str">
        <f t="shared" si="123"/>
        <v>2</v>
      </c>
      <c r="E642" s="34">
        <f t="shared" si="124"/>
        <v>5</v>
      </c>
      <c r="F642" s="34" t="str">
        <f t="shared" si="125"/>
        <v>04</v>
      </c>
      <c r="G642" s="34" t="str">
        <f t="shared" si="126"/>
        <v>005</v>
      </c>
      <c r="H642" s="33" t="str">
        <f t="shared" si="127"/>
        <v>E001</v>
      </c>
      <c r="I642" s="34">
        <f t="shared" si="128"/>
        <v>29101</v>
      </c>
      <c r="J642" s="34">
        <f t="shared" si="119"/>
        <v>1</v>
      </c>
      <c r="K642" s="34">
        <f t="shared" si="129"/>
        <v>4</v>
      </c>
      <c r="L642" s="34">
        <f t="shared" si="130"/>
        <v>15</v>
      </c>
      <c r="M642" s="34" t="s">
        <v>22</v>
      </c>
      <c r="N642" s="32">
        <v>40005</v>
      </c>
      <c r="O642" s="32" t="s">
        <v>55</v>
      </c>
      <c r="P642" s="32">
        <v>57</v>
      </c>
      <c r="Q642" s="32">
        <v>4</v>
      </c>
      <c r="R642" s="32">
        <v>29101</v>
      </c>
      <c r="S642" s="37">
        <f t="shared" si="120"/>
        <v>1231.32</v>
      </c>
      <c r="T642" s="37">
        <v>0</v>
      </c>
      <c r="U642" s="37">
        <v>227.32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220</v>
      </c>
      <c r="AB642" s="37">
        <v>784</v>
      </c>
      <c r="AC642" s="37">
        <v>0</v>
      </c>
      <c r="AD642" s="37">
        <v>0</v>
      </c>
      <c r="AE642" s="37">
        <v>0</v>
      </c>
      <c r="AF642" s="31"/>
      <c r="AG642" s="36">
        <v>1231.32</v>
      </c>
      <c r="AH642" s="24">
        <f t="shared" si="131"/>
        <v>0</v>
      </c>
    </row>
    <row r="643" spans="1:34" s="24" customFormat="1" x14ac:dyDescent="0.2">
      <c r="A643" s="33">
        <f t="shared" si="121"/>
        <v>2000</v>
      </c>
      <c r="B643" s="33">
        <f t="shared" si="122"/>
        <v>2900</v>
      </c>
      <c r="C643" s="34" t="s">
        <v>17</v>
      </c>
      <c r="D643" s="34" t="str">
        <f t="shared" si="123"/>
        <v>2</v>
      </c>
      <c r="E643" s="34">
        <f t="shared" si="124"/>
        <v>5</v>
      </c>
      <c r="F643" s="34" t="str">
        <f t="shared" si="125"/>
        <v>04</v>
      </c>
      <c r="G643" s="34" t="str">
        <f t="shared" si="126"/>
        <v>005</v>
      </c>
      <c r="H643" s="33" t="str">
        <f t="shared" si="127"/>
        <v>E001</v>
      </c>
      <c r="I643" s="34">
        <f t="shared" si="128"/>
        <v>29201</v>
      </c>
      <c r="J643" s="34">
        <f t="shared" ref="J643:J706" si="132">IF($A643&lt;=4000,1,IF($A643=5000,2,IF($A643=6000,3,"")))</f>
        <v>1</v>
      </c>
      <c r="K643" s="34">
        <f t="shared" si="129"/>
        <v>4</v>
      </c>
      <c r="L643" s="34">
        <f t="shared" si="130"/>
        <v>15</v>
      </c>
      <c r="M643" s="34" t="s">
        <v>22</v>
      </c>
      <c r="N643" s="32">
        <v>40005</v>
      </c>
      <c r="O643" s="32" t="s">
        <v>55</v>
      </c>
      <c r="P643" s="32">
        <v>57</v>
      </c>
      <c r="Q643" s="32">
        <v>4</v>
      </c>
      <c r="R643" s="32">
        <v>29201</v>
      </c>
      <c r="S643" s="37">
        <f t="shared" ref="S643:S706" si="133">SUM(T643:AE643)</f>
        <v>1343.43</v>
      </c>
      <c r="T643" s="37">
        <v>0</v>
      </c>
      <c r="U643" s="37">
        <v>0</v>
      </c>
      <c r="V643" s="37">
        <v>0</v>
      </c>
      <c r="W643" s="37">
        <v>0</v>
      </c>
      <c r="X643" s="37">
        <v>0</v>
      </c>
      <c r="Y643" s="37">
        <v>0</v>
      </c>
      <c r="Z643" s="37">
        <v>0</v>
      </c>
      <c r="AA643" s="37">
        <v>109.98</v>
      </c>
      <c r="AB643" s="37">
        <v>356</v>
      </c>
      <c r="AC643" s="37">
        <v>0</v>
      </c>
      <c r="AD643" s="37">
        <v>877.45</v>
      </c>
      <c r="AE643" s="37">
        <v>0</v>
      </c>
      <c r="AF643" s="31"/>
      <c r="AG643" s="36">
        <v>1343.43</v>
      </c>
      <c r="AH643" s="24">
        <f t="shared" si="131"/>
        <v>0</v>
      </c>
    </row>
    <row r="644" spans="1:34" s="24" customFormat="1" x14ac:dyDescent="0.2">
      <c r="A644" s="33">
        <f t="shared" ref="A644:A707" si="134">LEFT(B644,1)*1000</f>
        <v>2000</v>
      </c>
      <c r="B644" s="33">
        <f t="shared" ref="B644:B707" si="135">LEFT(R644,2)*100</f>
        <v>2900</v>
      </c>
      <c r="C644" s="34" t="s">
        <v>17</v>
      </c>
      <c r="D644" s="34" t="str">
        <f t="shared" ref="D644:D707" si="136">IF($H644="O001",1,"2")</f>
        <v>2</v>
      </c>
      <c r="E644" s="34">
        <f t="shared" ref="E644:E707" si="137">IF($H644="O001",3,5)</f>
        <v>5</v>
      </c>
      <c r="F644" s="34" t="str">
        <f t="shared" ref="F644:F707" si="138">IF($H644="E001","04",IF($H644="M001","04",IF($H644="O001","04","")))</f>
        <v>04</v>
      </c>
      <c r="G644" s="34" t="str">
        <f t="shared" ref="G644:G707" si="139">IF($H644="E001","005",IF($H644="M001","002",IF($H644="O001","001","")))</f>
        <v>005</v>
      </c>
      <c r="H644" s="33" t="str">
        <f t="shared" ref="H644:H707" si="140">LEFT($O644,2)&amp;"01"</f>
        <v>E001</v>
      </c>
      <c r="I644" s="34">
        <f t="shared" ref="I644:I707" si="141">R644</f>
        <v>29601</v>
      </c>
      <c r="J644" s="34">
        <f t="shared" si="132"/>
        <v>1</v>
      </c>
      <c r="K644" s="34">
        <f t="shared" ref="K644:K707" si="142">IF($Q644=1,4,IF($Q644=4,4,1))</f>
        <v>4</v>
      </c>
      <c r="L644" s="34">
        <f t="shared" ref="L644:L707" si="143">IF(N644=40010,27,IF(N644=40020,24,IF(N644=40030,30,IF(N644=40040,21,IF(N644=40050,30,IF(N644=40060,4,15))))))</f>
        <v>15</v>
      </c>
      <c r="M644" s="34" t="s">
        <v>22</v>
      </c>
      <c r="N644" s="32">
        <v>40005</v>
      </c>
      <c r="O644" s="32" t="s">
        <v>55</v>
      </c>
      <c r="P644" s="32">
        <v>57</v>
      </c>
      <c r="Q644" s="32">
        <v>4</v>
      </c>
      <c r="R644" s="32">
        <v>29601</v>
      </c>
      <c r="S644" s="37">
        <f t="shared" si="133"/>
        <v>1372</v>
      </c>
      <c r="T644" s="37">
        <v>0</v>
      </c>
      <c r="U644" s="37">
        <v>0</v>
      </c>
      <c r="V644" s="37">
        <v>0</v>
      </c>
      <c r="W644" s="37">
        <v>0</v>
      </c>
      <c r="X644" s="37">
        <v>0</v>
      </c>
      <c r="Y644" s="37">
        <v>0</v>
      </c>
      <c r="Z644" s="37">
        <v>0</v>
      </c>
      <c r="AA644" s="37">
        <v>0</v>
      </c>
      <c r="AB644" s="37">
        <v>0</v>
      </c>
      <c r="AC644" s="37">
        <v>1372</v>
      </c>
      <c r="AD644" s="37">
        <v>0</v>
      </c>
      <c r="AE644" s="37">
        <v>0</v>
      </c>
      <c r="AF644" s="31"/>
      <c r="AG644" s="36">
        <v>1372</v>
      </c>
      <c r="AH644" s="24">
        <f t="shared" ref="AH644:AH707" si="144">S644-AG644</f>
        <v>0</v>
      </c>
    </row>
    <row r="645" spans="1:34" s="24" customFormat="1" x14ac:dyDescent="0.2">
      <c r="A645" s="33">
        <f t="shared" si="134"/>
        <v>2000</v>
      </c>
      <c r="B645" s="33">
        <f t="shared" si="135"/>
        <v>2900</v>
      </c>
      <c r="C645" s="34" t="s">
        <v>17</v>
      </c>
      <c r="D645" s="34" t="str">
        <f t="shared" si="136"/>
        <v>2</v>
      </c>
      <c r="E645" s="34">
        <f t="shared" si="137"/>
        <v>5</v>
      </c>
      <c r="F645" s="34" t="str">
        <f t="shared" si="138"/>
        <v>04</v>
      </c>
      <c r="G645" s="34" t="str">
        <f t="shared" si="139"/>
        <v>005</v>
      </c>
      <c r="H645" s="33" t="str">
        <f t="shared" si="140"/>
        <v>E001</v>
      </c>
      <c r="I645" s="34">
        <f t="shared" si="141"/>
        <v>29801</v>
      </c>
      <c r="J645" s="34">
        <f t="shared" si="132"/>
        <v>1</v>
      </c>
      <c r="K645" s="34">
        <f t="shared" si="142"/>
        <v>4</v>
      </c>
      <c r="L645" s="34">
        <f t="shared" si="143"/>
        <v>15</v>
      </c>
      <c r="M645" s="34" t="s">
        <v>22</v>
      </c>
      <c r="N645" s="32">
        <v>40005</v>
      </c>
      <c r="O645" s="32" t="s">
        <v>55</v>
      </c>
      <c r="P645" s="32">
        <v>57</v>
      </c>
      <c r="Q645" s="32">
        <v>4</v>
      </c>
      <c r="R645" s="32">
        <v>29801</v>
      </c>
      <c r="S645" s="37">
        <f t="shared" si="133"/>
        <v>175.99</v>
      </c>
      <c r="T645" s="37">
        <v>0</v>
      </c>
      <c r="U645" s="37">
        <v>0</v>
      </c>
      <c r="V645" s="37">
        <v>0</v>
      </c>
      <c r="W645" s="37">
        <v>0</v>
      </c>
      <c r="X645" s="37">
        <v>0</v>
      </c>
      <c r="Y645" s="37">
        <v>0</v>
      </c>
      <c r="Z645" s="37">
        <v>0</v>
      </c>
      <c r="AA645" s="37">
        <v>175.99</v>
      </c>
      <c r="AB645" s="37">
        <v>0</v>
      </c>
      <c r="AC645" s="37">
        <v>0</v>
      </c>
      <c r="AD645" s="37">
        <v>0</v>
      </c>
      <c r="AE645" s="37">
        <v>0</v>
      </c>
      <c r="AF645" s="31"/>
      <c r="AG645" s="36">
        <v>175.99</v>
      </c>
      <c r="AH645" s="24">
        <f t="shared" si="144"/>
        <v>0</v>
      </c>
    </row>
    <row r="646" spans="1:34" s="24" customFormat="1" x14ac:dyDescent="0.2">
      <c r="A646" s="33">
        <f t="shared" si="134"/>
        <v>3000</v>
      </c>
      <c r="B646" s="33">
        <f t="shared" si="135"/>
        <v>3500</v>
      </c>
      <c r="C646" s="34" t="s">
        <v>17</v>
      </c>
      <c r="D646" s="34" t="str">
        <f t="shared" si="136"/>
        <v>2</v>
      </c>
      <c r="E646" s="34">
        <f t="shared" si="137"/>
        <v>5</v>
      </c>
      <c r="F646" s="34" t="str">
        <f t="shared" si="138"/>
        <v>04</v>
      </c>
      <c r="G646" s="34" t="str">
        <f t="shared" si="139"/>
        <v>005</v>
      </c>
      <c r="H646" s="33" t="str">
        <f t="shared" si="140"/>
        <v>E001</v>
      </c>
      <c r="I646" s="34">
        <f t="shared" si="141"/>
        <v>35701</v>
      </c>
      <c r="J646" s="34">
        <f t="shared" si="132"/>
        <v>1</v>
      </c>
      <c r="K646" s="34">
        <f t="shared" si="142"/>
        <v>4</v>
      </c>
      <c r="L646" s="34">
        <f t="shared" si="143"/>
        <v>15</v>
      </c>
      <c r="M646" s="34" t="s">
        <v>22</v>
      </c>
      <c r="N646" s="32">
        <v>40005</v>
      </c>
      <c r="O646" s="32" t="s">
        <v>55</v>
      </c>
      <c r="P646" s="32">
        <v>57</v>
      </c>
      <c r="Q646" s="32">
        <v>4</v>
      </c>
      <c r="R646" s="32">
        <v>35701</v>
      </c>
      <c r="S646" s="37">
        <f t="shared" si="133"/>
        <v>9769</v>
      </c>
      <c r="T646" s="37">
        <v>0</v>
      </c>
      <c r="U646" s="37">
        <v>0</v>
      </c>
      <c r="V646" s="37">
        <v>0</v>
      </c>
      <c r="W646" s="37">
        <v>0</v>
      </c>
      <c r="X646" s="37">
        <v>0</v>
      </c>
      <c r="Y646" s="37">
        <v>0</v>
      </c>
      <c r="Z646" s="37">
        <v>0</v>
      </c>
      <c r="AA646" s="37">
        <v>9769</v>
      </c>
      <c r="AB646" s="37">
        <v>0</v>
      </c>
      <c r="AC646" s="37">
        <v>0</v>
      </c>
      <c r="AD646" s="37">
        <v>0</v>
      </c>
      <c r="AE646" s="37">
        <v>0</v>
      </c>
      <c r="AF646" s="31"/>
      <c r="AG646" s="36">
        <v>9769</v>
      </c>
      <c r="AH646" s="24">
        <f t="shared" si="144"/>
        <v>0</v>
      </c>
    </row>
    <row r="647" spans="1:34" s="24" customFormat="1" x14ac:dyDescent="0.2">
      <c r="A647" s="33">
        <f t="shared" si="134"/>
        <v>3000</v>
      </c>
      <c r="B647" s="33">
        <f t="shared" si="135"/>
        <v>3900</v>
      </c>
      <c r="C647" s="34" t="s">
        <v>17</v>
      </c>
      <c r="D647" s="34" t="str">
        <f t="shared" si="136"/>
        <v>2</v>
      </c>
      <c r="E647" s="34">
        <f t="shared" si="137"/>
        <v>5</v>
      </c>
      <c r="F647" s="34" t="str">
        <f t="shared" si="138"/>
        <v>04</v>
      </c>
      <c r="G647" s="34" t="str">
        <f t="shared" si="139"/>
        <v>005</v>
      </c>
      <c r="H647" s="33" t="str">
        <f t="shared" si="140"/>
        <v>E001</v>
      </c>
      <c r="I647" s="34">
        <f t="shared" si="141"/>
        <v>39202</v>
      </c>
      <c r="J647" s="34">
        <f t="shared" si="132"/>
        <v>1</v>
      </c>
      <c r="K647" s="34">
        <f t="shared" si="142"/>
        <v>4</v>
      </c>
      <c r="L647" s="34">
        <f t="shared" si="143"/>
        <v>15</v>
      </c>
      <c r="M647" s="34" t="s">
        <v>22</v>
      </c>
      <c r="N647" s="32">
        <v>40005</v>
      </c>
      <c r="O647" s="32" t="s">
        <v>55</v>
      </c>
      <c r="P647" s="32">
        <v>57</v>
      </c>
      <c r="Q647" s="32">
        <v>4</v>
      </c>
      <c r="R647" s="32">
        <v>39202</v>
      </c>
      <c r="S647" s="37">
        <f t="shared" si="133"/>
        <v>3250</v>
      </c>
      <c r="T647" s="37">
        <v>0</v>
      </c>
      <c r="U647" s="37">
        <v>0</v>
      </c>
      <c r="V647" s="37">
        <v>1625</v>
      </c>
      <c r="W647" s="37">
        <v>1625</v>
      </c>
      <c r="X647" s="37">
        <v>0</v>
      </c>
      <c r="Y647" s="37">
        <v>0</v>
      </c>
      <c r="Z647" s="37">
        <v>0</v>
      </c>
      <c r="AA647" s="37">
        <v>0</v>
      </c>
      <c r="AB647" s="37">
        <v>0</v>
      </c>
      <c r="AC647" s="37">
        <v>0</v>
      </c>
      <c r="AD647" s="37">
        <v>0</v>
      </c>
      <c r="AE647" s="37">
        <v>0</v>
      </c>
      <c r="AF647" s="31"/>
      <c r="AG647" s="36">
        <v>3250</v>
      </c>
      <c r="AH647" s="24">
        <f t="shared" si="144"/>
        <v>0</v>
      </c>
    </row>
    <row r="648" spans="1:34" s="24" customFormat="1" x14ac:dyDescent="0.2">
      <c r="A648" s="33">
        <f t="shared" si="134"/>
        <v>2000</v>
      </c>
      <c r="B648" s="33">
        <f t="shared" si="135"/>
        <v>2600</v>
      </c>
      <c r="C648" s="34" t="s">
        <v>17</v>
      </c>
      <c r="D648" s="34" t="str">
        <f t="shared" si="136"/>
        <v>2</v>
      </c>
      <c r="E648" s="34">
        <f t="shared" si="137"/>
        <v>5</v>
      </c>
      <c r="F648" s="34" t="str">
        <f t="shared" si="138"/>
        <v>04</v>
      </c>
      <c r="G648" s="34" t="str">
        <f t="shared" si="139"/>
        <v>005</v>
      </c>
      <c r="H648" s="33" t="str">
        <f t="shared" si="140"/>
        <v>E001</v>
      </c>
      <c r="I648" s="34">
        <f t="shared" si="141"/>
        <v>26102</v>
      </c>
      <c r="J648" s="34">
        <f t="shared" si="132"/>
        <v>1</v>
      </c>
      <c r="K648" s="34">
        <f t="shared" si="142"/>
        <v>1</v>
      </c>
      <c r="L648" s="34">
        <f t="shared" si="143"/>
        <v>15</v>
      </c>
      <c r="M648" s="34" t="s">
        <v>22</v>
      </c>
      <c r="N648" s="30">
        <v>40005</v>
      </c>
      <c r="O648" s="30" t="s">
        <v>55</v>
      </c>
      <c r="P648" s="30">
        <v>57</v>
      </c>
      <c r="Q648" s="30">
        <v>8</v>
      </c>
      <c r="R648" s="30">
        <v>26102</v>
      </c>
      <c r="S648" s="24">
        <f t="shared" si="133"/>
        <v>2420772</v>
      </c>
      <c r="T648" s="24">
        <v>0</v>
      </c>
      <c r="U648" s="24">
        <v>115179.92</v>
      </c>
      <c r="V648" s="24">
        <v>201731</v>
      </c>
      <c r="W648" s="24">
        <v>201731</v>
      </c>
      <c r="X648" s="24">
        <v>201731</v>
      </c>
      <c r="Y648" s="24">
        <v>201731</v>
      </c>
      <c r="Z648" s="24">
        <v>201731</v>
      </c>
      <c r="AA648" s="24">
        <v>201731</v>
      </c>
      <c r="AB648" s="24">
        <v>201731</v>
      </c>
      <c r="AC648" s="24">
        <v>201731</v>
      </c>
      <c r="AD648" s="24">
        <v>350000</v>
      </c>
      <c r="AE648" s="24">
        <v>341744.08</v>
      </c>
      <c r="AG648" s="35">
        <v>2420772</v>
      </c>
      <c r="AH648" s="24">
        <f t="shared" si="144"/>
        <v>0</v>
      </c>
    </row>
    <row r="649" spans="1:34" s="24" customFormat="1" x14ac:dyDescent="0.2">
      <c r="A649" s="33">
        <f t="shared" si="134"/>
        <v>3000</v>
      </c>
      <c r="B649" s="33">
        <f t="shared" si="135"/>
        <v>3200</v>
      </c>
      <c r="C649" s="34" t="s">
        <v>17</v>
      </c>
      <c r="D649" s="34" t="str">
        <f t="shared" si="136"/>
        <v>2</v>
      </c>
      <c r="E649" s="34">
        <f t="shared" si="137"/>
        <v>5</v>
      </c>
      <c r="F649" s="34" t="str">
        <f t="shared" si="138"/>
        <v>04</v>
      </c>
      <c r="G649" s="34" t="str">
        <f t="shared" si="139"/>
        <v>005</v>
      </c>
      <c r="H649" s="33" t="str">
        <f t="shared" si="140"/>
        <v>E001</v>
      </c>
      <c r="I649" s="34">
        <f t="shared" si="141"/>
        <v>32301</v>
      </c>
      <c r="J649" s="34">
        <f t="shared" si="132"/>
        <v>1</v>
      </c>
      <c r="K649" s="34">
        <f t="shared" si="142"/>
        <v>1</v>
      </c>
      <c r="L649" s="34">
        <f t="shared" si="143"/>
        <v>15</v>
      </c>
      <c r="M649" s="34" t="s">
        <v>22</v>
      </c>
      <c r="N649" s="30">
        <v>40005</v>
      </c>
      <c r="O649" s="30" t="s">
        <v>55</v>
      </c>
      <c r="P649" s="30">
        <v>57</v>
      </c>
      <c r="Q649" s="30">
        <v>8</v>
      </c>
      <c r="R649" s="30">
        <v>32301</v>
      </c>
      <c r="S649" s="24">
        <f t="shared" si="133"/>
        <v>8354244</v>
      </c>
      <c r="T649" s="24">
        <v>0</v>
      </c>
      <c r="U649" s="24">
        <v>678412.34</v>
      </c>
      <c r="V649" s="24">
        <v>625968.47</v>
      </c>
      <c r="W649" s="24">
        <v>578007.47</v>
      </c>
      <c r="X649" s="24">
        <v>628007.34</v>
      </c>
      <c r="Y649" s="24">
        <v>696187</v>
      </c>
      <c r="Z649" s="24">
        <v>505348.25</v>
      </c>
      <c r="AA649" s="24">
        <v>670278.32999999996</v>
      </c>
      <c r="AB649" s="24">
        <v>690048.6</v>
      </c>
      <c r="AC649" s="24">
        <v>889612.2</v>
      </c>
      <c r="AD649" s="24">
        <v>1000000</v>
      </c>
      <c r="AE649" s="24">
        <v>1392374</v>
      </c>
      <c r="AG649" s="35">
        <v>8354244</v>
      </c>
      <c r="AH649" s="24">
        <f t="shared" si="144"/>
        <v>0</v>
      </c>
    </row>
    <row r="650" spans="1:34" s="24" customFormat="1" x14ac:dyDescent="0.2">
      <c r="A650" s="33">
        <f t="shared" si="134"/>
        <v>3000</v>
      </c>
      <c r="B650" s="33">
        <f t="shared" si="135"/>
        <v>3200</v>
      </c>
      <c r="C650" s="34" t="s">
        <v>17</v>
      </c>
      <c r="D650" s="34" t="str">
        <f t="shared" si="136"/>
        <v>2</v>
      </c>
      <c r="E650" s="34">
        <f t="shared" si="137"/>
        <v>5</v>
      </c>
      <c r="F650" s="34" t="str">
        <f t="shared" si="138"/>
        <v>04</v>
      </c>
      <c r="G650" s="34" t="str">
        <f t="shared" si="139"/>
        <v>005</v>
      </c>
      <c r="H650" s="33" t="str">
        <f t="shared" si="140"/>
        <v>E001</v>
      </c>
      <c r="I650" s="34">
        <f t="shared" si="141"/>
        <v>32505</v>
      </c>
      <c r="J650" s="34">
        <f t="shared" si="132"/>
        <v>1</v>
      </c>
      <c r="K650" s="34">
        <f t="shared" si="142"/>
        <v>1</v>
      </c>
      <c r="L650" s="34">
        <f t="shared" si="143"/>
        <v>15</v>
      </c>
      <c r="M650" s="34" t="s">
        <v>22</v>
      </c>
      <c r="N650" s="30">
        <v>40005</v>
      </c>
      <c r="O650" s="30" t="s">
        <v>55</v>
      </c>
      <c r="P650" s="30">
        <v>57</v>
      </c>
      <c r="Q650" s="30">
        <v>8</v>
      </c>
      <c r="R650" s="30">
        <v>32505</v>
      </c>
      <c r="S650" s="24">
        <f t="shared" si="133"/>
        <v>5680000.0000000009</v>
      </c>
      <c r="T650" s="24">
        <v>0</v>
      </c>
      <c r="U650" s="24">
        <v>352350.9</v>
      </c>
      <c r="V650" s="24">
        <v>361596.1</v>
      </c>
      <c r="W650" s="24">
        <v>297728.28999999998</v>
      </c>
      <c r="X650" s="24">
        <v>361596.1</v>
      </c>
      <c r="Y650" s="24">
        <v>363640.3</v>
      </c>
      <c r="Z650" s="24">
        <v>369200.89</v>
      </c>
      <c r="AA650" s="24">
        <v>423772.53</v>
      </c>
      <c r="AB650" s="24">
        <v>483844.28</v>
      </c>
      <c r="AC650" s="24">
        <v>800000</v>
      </c>
      <c r="AD650" s="24">
        <v>800000</v>
      </c>
      <c r="AE650" s="24">
        <v>1066270.6100000001</v>
      </c>
      <c r="AG650" s="35">
        <v>5680000</v>
      </c>
      <c r="AH650" s="24">
        <f t="shared" si="144"/>
        <v>0</v>
      </c>
    </row>
    <row r="651" spans="1:34" s="24" customFormat="1" x14ac:dyDescent="0.2">
      <c r="A651" s="33">
        <f t="shared" si="134"/>
        <v>2000</v>
      </c>
      <c r="B651" s="33">
        <f t="shared" si="135"/>
        <v>2100</v>
      </c>
      <c r="C651" s="34" t="s">
        <v>17</v>
      </c>
      <c r="D651" s="34" t="str">
        <f t="shared" si="136"/>
        <v>2</v>
      </c>
      <c r="E651" s="34">
        <f t="shared" si="137"/>
        <v>5</v>
      </c>
      <c r="F651" s="34" t="str">
        <f t="shared" si="138"/>
        <v>04</v>
      </c>
      <c r="G651" s="34" t="str">
        <f t="shared" si="139"/>
        <v>005</v>
      </c>
      <c r="H651" s="33" t="str">
        <f t="shared" si="140"/>
        <v>E001</v>
      </c>
      <c r="I651" s="34">
        <f t="shared" si="141"/>
        <v>21101</v>
      </c>
      <c r="J651" s="34">
        <f t="shared" si="132"/>
        <v>1</v>
      </c>
      <c r="K651" s="34">
        <f t="shared" si="142"/>
        <v>1</v>
      </c>
      <c r="L651" s="34">
        <f t="shared" si="143"/>
        <v>27</v>
      </c>
      <c r="M651" s="34" t="s">
        <v>22</v>
      </c>
      <c r="N651" s="30">
        <v>40010</v>
      </c>
      <c r="O651" s="30" t="s">
        <v>55</v>
      </c>
      <c r="P651" s="30">
        <v>57</v>
      </c>
      <c r="Q651" s="30">
        <v>0</v>
      </c>
      <c r="R651" s="30">
        <v>21101</v>
      </c>
      <c r="S651" s="24">
        <f t="shared" si="133"/>
        <v>71632.479999999996</v>
      </c>
      <c r="T651" s="24">
        <v>0</v>
      </c>
      <c r="U651" s="24">
        <v>0</v>
      </c>
      <c r="V651" s="24">
        <v>0</v>
      </c>
      <c r="W651" s="24">
        <v>0</v>
      </c>
      <c r="X651" s="24">
        <v>4678.4799999999996</v>
      </c>
      <c r="Y651" s="24">
        <v>31312</v>
      </c>
      <c r="Z651" s="24">
        <v>0</v>
      </c>
      <c r="AA651" s="24">
        <v>35000</v>
      </c>
      <c r="AB651" s="24">
        <v>0</v>
      </c>
      <c r="AC651" s="24">
        <v>0</v>
      </c>
      <c r="AD651" s="24">
        <v>642</v>
      </c>
      <c r="AE651" s="24">
        <v>0</v>
      </c>
      <c r="AG651" s="35">
        <v>71632.479999999996</v>
      </c>
      <c r="AH651" s="24">
        <f t="shared" si="144"/>
        <v>0</v>
      </c>
    </row>
    <row r="652" spans="1:34" s="24" customFormat="1" x14ac:dyDescent="0.2">
      <c r="A652" s="33">
        <f t="shared" si="134"/>
        <v>2000</v>
      </c>
      <c r="B652" s="33">
        <f t="shared" si="135"/>
        <v>2100</v>
      </c>
      <c r="C652" s="34" t="s">
        <v>17</v>
      </c>
      <c r="D652" s="34" t="str">
        <f t="shared" si="136"/>
        <v>2</v>
      </c>
      <c r="E652" s="34">
        <f t="shared" si="137"/>
        <v>5</v>
      </c>
      <c r="F652" s="34" t="str">
        <f t="shared" si="138"/>
        <v>04</v>
      </c>
      <c r="G652" s="34" t="str">
        <f t="shared" si="139"/>
        <v>005</v>
      </c>
      <c r="H652" s="33" t="str">
        <f t="shared" si="140"/>
        <v>E001</v>
      </c>
      <c r="I652" s="34">
        <f t="shared" si="141"/>
        <v>21201</v>
      </c>
      <c r="J652" s="34">
        <f t="shared" si="132"/>
        <v>1</v>
      </c>
      <c r="K652" s="34">
        <f t="shared" si="142"/>
        <v>1</v>
      </c>
      <c r="L652" s="34">
        <f t="shared" si="143"/>
        <v>27</v>
      </c>
      <c r="M652" s="34" t="s">
        <v>22</v>
      </c>
      <c r="N652" s="30">
        <v>40010</v>
      </c>
      <c r="O652" s="30" t="s">
        <v>55</v>
      </c>
      <c r="P652" s="30">
        <v>57</v>
      </c>
      <c r="Q652" s="30">
        <v>0</v>
      </c>
      <c r="R652" s="30">
        <v>21201</v>
      </c>
      <c r="S652" s="24">
        <f t="shared" si="133"/>
        <v>61209.599999999999</v>
      </c>
      <c r="T652" s="24">
        <v>0</v>
      </c>
      <c r="U652" s="24">
        <v>5894.7299999999959</v>
      </c>
      <c r="V652" s="24">
        <v>0</v>
      </c>
      <c r="W652" s="24">
        <v>0</v>
      </c>
      <c r="X652" s="24">
        <v>2000</v>
      </c>
      <c r="Y652" s="24">
        <v>2000</v>
      </c>
      <c r="Z652" s="24">
        <f>18000-7182.9</f>
        <v>10817.1</v>
      </c>
      <c r="AA652" s="24">
        <v>33314.870000000003</v>
      </c>
      <c r="AB652" s="24">
        <v>0</v>
      </c>
      <c r="AC652" s="24">
        <v>7182.9</v>
      </c>
      <c r="AD652" s="24">
        <v>0</v>
      </c>
      <c r="AE652" s="24">
        <v>0</v>
      </c>
      <c r="AG652" s="35">
        <v>61209.599999999999</v>
      </c>
      <c r="AH652" s="24">
        <f t="shared" si="144"/>
        <v>0</v>
      </c>
    </row>
    <row r="653" spans="1:34" s="24" customFormat="1" x14ac:dyDescent="0.2">
      <c r="A653" s="33">
        <f t="shared" si="134"/>
        <v>2000</v>
      </c>
      <c r="B653" s="33">
        <f t="shared" si="135"/>
        <v>2100</v>
      </c>
      <c r="C653" s="34" t="s">
        <v>17</v>
      </c>
      <c r="D653" s="34" t="str">
        <f t="shared" si="136"/>
        <v>2</v>
      </c>
      <c r="E653" s="34">
        <f t="shared" si="137"/>
        <v>5</v>
      </c>
      <c r="F653" s="34" t="str">
        <f t="shared" si="138"/>
        <v>04</v>
      </c>
      <c r="G653" s="34" t="str">
        <f t="shared" si="139"/>
        <v>005</v>
      </c>
      <c r="H653" s="33" t="str">
        <f t="shared" si="140"/>
        <v>E001</v>
      </c>
      <c r="I653" s="34">
        <f t="shared" si="141"/>
        <v>21401</v>
      </c>
      <c r="J653" s="34">
        <f t="shared" si="132"/>
        <v>1</v>
      </c>
      <c r="K653" s="34">
        <f t="shared" si="142"/>
        <v>1</v>
      </c>
      <c r="L653" s="34">
        <f t="shared" si="143"/>
        <v>27</v>
      </c>
      <c r="M653" s="34" t="s">
        <v>22</v>
      </c>
      <c r="N653" s="30">
        <v>40010</v>
      </c>
      <c r="O653" s="30" t="s">
        <v>55</v>
      </c>
      <c r="P653" s="30">
        <v>57</v>
      </c>
      <c r="Q653" s="30">
        <v>0</v>
      </c>
      <c r="R653" s="30">
        <v>21401</v>
      </c>
      <c r="S653" s="24">
        <f t="shared" si="133"/>
        <v>65345.760000000002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24">
        <v>0</v>
      </c>
      <c r="AA653" s="24">
        <v>65345.760000000002</v>
      </c>
      <c r="AB653" s="24">
        <v>0</v>
      </c>
      <c r="AC653" s="24">
        <v>0</v>
      </c>
      <c r="AD653" s="24">
        <v>0</v>
      </c>
      <c r="AE653" s="24">
        <v>0</v>
      </c>
      <c r="AG653" s="35">
        <v>65345.760000000002</v>
      </c>
      <c r="AH653" s="24">
        <f t="shared" si="144"/>
        <v>0</v>
      </c>
    </row>
    <row r="654" spans="1:34" s="24" customFormat="1" x14ac:dyDescent="0.2">
      <c r="A654" s="33">
        <f t="shared" si="134"/>
        <v>2000</v>
      </c>
      <c r="B654" s="33">
        <f t="shared" si="135"/>
        <v>2100</v>
      </c>
      <c r="C654" s="34" t="s">
        <v>17</v>
      </c>
      <c r="D654" s="34" t="str">
        <f t="shared" si="136"/>
        <v>2</v>
      </c>
      <c r="E654" s="34">
        <f t="shared" si="137"/>
        <v>5</v>
      </c>
      <c r="F654" s="34" t="str">
        <f t="shared" si="138"/>
        <v>04</v>
      </c>
      <c r="G654" s="34" t="str">
        <f t="shared" si="139"/>
        <v>005</v>
      </c>
      <c r="H654" s="33" t="str">
        <f t="shared" si="140"/>
        <v>E001</v>
      </c>
      <c r="I654" s="34">
        <f t="shared" si="141"/>
        <v>21501</v>
      </c>
      <c r="J654" s="34">
        <f t="shared" si="132"/>
        <v>1</v>
      </c>
      <c r="K654" s="34">
        <f t="shared" si="142"/>
        <v>1</v>
      </c>
      <c r="L654" s="34">
        <f t="shared" si="143"/>
        <v>27</v>
      </c>
      <c r="M654" s="34" t="s">
        <v>22</v>
      </c>
      <c r="N654" s="30">
        <v>40010</v>
      </c>
      <c r="O654" s="30" t="s">
        <v>55</v>
      </c>
      <c r="P654" s="30">
        <v>57</v>
      </c>
      <c r="Q654" s="30">
        <v>0</v>
      </c>
      <c r="R654" s="30">
        <v>21501</v>
      </c>
      <c r="S654" s="24">
        <f t="shared" si="133"/>
        <v>23968.94</v>
      </c>
      <c r="T654" s="24">
        <v>0</v>
      </c>
      <c r="U654" s="24">
        <v>3980</v>
      </c>
      <c r="V654" s="24">
        <v>5000</v>
      </c>
      <c r="W654" s="24">
        <v>0</v>
      </c>
      <c r="X654" s="24">
        <v>4000</v>
      </c>
      <c r="Y654" s="24">
        <v>0</v>
      </c>
      <c r="Z654" s="24">
        <v>5900</v>
      </c>
      <c r="AA654" s="24">
        <v>0</v>
      </c>
      <c r="AB654" s="24">
        <v>5088.9399999999996</v>
      </c>
      <c r="AC654" s="24">
        <v>0</v>
      </c>
      <c r="AD654" s="24">
        <v>0</v>
      </c>
      <c r="AE654" s="24">
        <v>0</v>
      </c>
      <c r="AG654" s="35">
        <v>23968.94</v>
      </c>
      <c r="AH654" s="24">
        <f t="shared" si="144"/>
        <v>0</v>
      </c>
    </row>
    <row r="655" spans="1:34" s="24" customFormat="1" x14ac:dyDescent="0.2">
      <c r="A655" s="33">
        <f t="shared" si="134"/>
        <v>2000</v>
      </c>
      <c r="B655" s="33">
        <f t="shared" si="135"/>
        <v>2100</v>
      </c>
      <c r="C655" s="34" t="s">
        <v>17</v>
      </c>
      <c r="D655" s="34" t="str">
        <f t="shared" si="136"/>
        <v>2</v>
      </c>
      <c r="E655" s="34">
        <f t="shared" si="137"/>
        <v>5</v>
      </c>
      <c r="F655" s="34" t="str">
        <f t="shared" si="138"/>
        <v>04</v>
      </c>
      <c r="G655" s="34" t="str">
        <f t="shared" si="139"/>
        <v>005</v>
      </c>
      <c r="H655" s="33" t="str">
        <f t="shared" si="140"/>
        <v>E001</v>
      </c>
      <c r="I655" s="34">
        <f t="shared" si="141"/>
        <v>21502</v>
      </c>
      <c r="J655" s="34">
        <f t="shared" si="132"/>
        <v>1</v>
      </c>
      <c r="K655" s="34">
        <f t="shared" si="142"/>
        <v>1</v>
      </c>
      <c r="L655" s="34">
        <f t="shared" si="143"/>
        <v>27</v>
      </c>
      <c r="M655" s="34" t="s">
        <v>22</v>
      </c>
      <c r="N655" s="30">
        <v>40010</v>
      </c>
      <c r="O655" s="30" t="s">
        <v>55</v>
      </c>
      <c r="P655" s="30">
        <v>57</v>
      </c>
      <c r="Q655" s="30">
        <v>0</v>
      </c>
      <c r="R655" s="30">
        <v>21502</v>
      </c>
      <c r="S655" s="24">
        <f t="shared" si="133"/>
        <v>12569.59</v>
      </c>
      <c r="T655" s="24">
        <v>0</v>
      </c>
      <c r="U655" s="24">
        <v>0</v>
      </c>
      <c r="V655" s="24">
        <v>0</v>
      </c>
      <c r="W655" s="24">
        <v>0</v>
      </c>
      <c r="X655" s="24">
        <v>0</v>
      </c>
      <c r="Y655" s="24">
        <v>0</v>
      </c>
      <c r="Z655" s="24">
        <v>0</v>
      </c>
      <c r="AA655" s="24">
        <v>12569.59</v>
      </c>
      <c r="AB655" s="24">
        <v>0</v>
      </c>
      <c r="AC655" s="24">
        <v>0</v>
      </c>
      <c r="AD655" s="24">
        <v>0</v>
      </c>
      <c r="AE655" s="24">
        <v>0</v>
      </c>
      <c r="AG655" s="35">
        <v>12569.59</v>
      </c>
      <c r="AH655" s="24">
        <f t="shared" si="144"/>
        <v>0</v>
      </c>
    </row>
    <row r="656" spans="1:34" s="24" customFormat="1" x14ac:dyDescent="0.2">
      <c r="A656" s="33">
        <f t="shared" si="134"/>
        <v>2000</v>
      </c>
      <c r="B656" s="33">
        <f t="shared" si="135"/>
        <v>2100</v>
      </c>
      <c r="C656" s="34" t="s">
        <v>17</v>
      </c>
      <c r="D656" s="34" t="str">
        <f t="shared" si="136"/>
        <v>2</v>
      </c>
      <c r="E656" s="34">
        <f t="shared" si="137"/>
        <v>5</v>
      </c>
      <c r="F656" s="34" t="str">
        <f t="shared" si="138"/>
        <v>04</v>
      </c>
      <c r="G656" s="34" t="str">
        <f t="shared" si="139"/>
        <v>005</v>
      </c>
      <c r="H656" s="33" t="str">
        <f t="shared" si="140"/>
        <v>E001</v>
      </c>
      <c r="I656" s="34">
        <f t="shared" si="141"/>
        <v>21601</v>
      </c>
      <c r="J656" s="34">
        <f t="shared" si="132"/>
        <v>1</v>
      </c>
      <c r="K656" s="34">
        <f t="shared" si="142"/>
        <v>1</v>
      </c>
      <c r="L656" s="34">
        <f t="shared" si="143"/>
        <v>27</v>
      </c>
      <c r="M656" s="34" t="s">
        <v>22</v>
      </c>
      <c r="N656" s="30">
        <v>40010</v>
      </c>
      <c r="O656" s="30" t="s">
        <v>55</v>
      </c>
      <c r="P656" s="30">
        <v>57</v>
      </c>
      <c r="Q656" s="30">
        <v>0</v>
      </c>
      <c r="R656" s="30">
        <v>21601</v>
      </c>
      <c r="S656" s="24">
        <f t="shared" si="133"/>
        <v>160862.76</v>
      </c>
      <c r="T656" s="24">
        <v>0</v>
      </c>
      <c r="U656" s="24">
        <v>0</v>
      </c>
      <c r="V656" s="24">
        <v>0</v>
      </c>
      <c r="W656" s="24">
        <v>4000</v>
      </c>
      <c r="X656" s="24">
        <v>0</v>
      </c>
      <c r="Y656" s="24">
        <v>0</v>
      </c>
      <c r="Z656" s="24">
        <v>50000</v>
      </c>
      <c r="AA656" s="24">
        <v>106862.76</v>
      </c>
      <c r="AB656" s="24">
        <v>0</v>
      </c>
      <c r="AC656" s="24">
        <v>0</v>
      </c>
      <c r="AD656" s="24">
        <v>0</v>
      </c>
      <c r="AE656" s="24">
        <v>0</v>
      </c>
      <c r="AG656" s="35">
        <v>160862.76</v>
      </c>
      <c r="AH656" s="24">
        <f t="shared" si="144"/>
        <v>0</v>
      </c>
    </row>
    <row r="657" spans="1:34" s="24" customFormat="1" x14ac:dyDescent="0.2">
      <c r="A657" s="33">
        <f t="shared" si="134"/>
        <v>2000</v>
      </c>
      <c r="B657" s="33">
        <f t="shared" si="135"/>
        <v>2200</v>
      </c>
      <c r="C657" s="34" t="s">
        <v>17</v>
      </c>
      <c r="D657" s="34" t="str">
        <f t="shared" si="136"/>
        <v>2</v>
      </c>
      <c r="E657" s="34">
        <f t="shared" si="137"/>
        <v>5</v>
      </c>
      <c r="F657" s="34" t="str">
        <f t="shared" si="138"/>
        <v>04</v>
      </c>
      <c r="G657" s="34" t="str">
        <f t="shared" si="139"/>
        <v>005</v>
      </c>
      <c r="H657" s="33" t="str">
        <f t="shared" si="140"/>
        <v>E001</v>
      </c>
      <c r="I657" s="34">
        <f t="shared" si="141"/>
        <v>22104</v>
      </c>
      <c r="J657" s="34">
        <f t="shared" si="132"/>
        <v>1</v>
      </c>
      <c r="K657" s="34">
        <f t="shared" si="142"/>
        <v>1</v>
      </c>
      <c r="L657" s="34">
        <f t="shared" si="143"/>
        <v>27</v>
      </c>
      <c r="M657" s="34" t="s">
        <v>22</v>
      </c>
      <c r="N657" s="30">
        <v>40010</v>
      </c>
      <c r="O657" s="30" t="s">
        <v>55</v>
      </c>
      <c r="P657" s="30">
        <v>57</v>
      </c>
      <c r="Q657" s="30">
        <v>0</v>
      </c>
      <c r="R657" s="30">
        <v>22104</v>
      </c>
      <c r="S657" s="24">
        <f t="shared" si="133"/>
        <v>1889.66</v>
      </c>
      <c r="T657" s="24">
        <v>0</v>
      </c>
      <c r="U657" s="24">
        <v>0</v>
      </c>
      <c r="V657" s="24">
        <v>0</v>
      </c>
      <c r="W657" s="24">
        <v>1889.66</v>
      </c>
      <c r="X657" s="24">
        <v>0</v>
      </c>
      <c r="Y657" s="24">
        <v>0</v>
      </c>
      <c r="Z657" s="24">
        <v>0</v>
      </c>
      <c r="AA657" s="24">
        <v>0</v>
      </c>
      <c r="AB657" s="24">
        <v>0</v>
      </c>
      <c r="AC657" s="24">
        <v>0</v>
      </c>
      <c r="AD657" s="24">
        <v>0</v>
      </c>
      <c r="AE657" s="24">
        <v>0</v>
      </c>
      <c r="AG657" s="35">
        <v>1889.66</v>
      </c>
      <c r="AH657" s="24">
        <f t="shared" si="144"/>
        <v>0</v>
      </c>
    </row>
    <row r="658" spans="1:34" s="24" customFormat="1" x14ac:dyDescent="0.2">
      <c r="A658" s="33">
        <f t="shared" si="134"/>
        <v>2000</v>
      </c>
      <c r="B658" s="33">
        <f t="shared" si="135"/>
        <v>2200</v>
      </c>
      <c r="C658" s="34" t="s">
        <v>17</v>
      </c>
      <c r="D658" s="34" t="str">
        <f t="shared" si="136"/>
        <v>2</v>
      </c>
      <c r="E658" s="34">
        <f t="shared" si="137"/>
        <v>5</v>
      </c>
      <c r="F658" s="34" t="str">
        <f t="shared" si="138"/>
        <v>04</v>
      </c>
      <c r="G658" s="34" t="str">
        <f t="shared" si="139"/>
        <v>005</v>
      </c>
      <c r="H658" s="33" t="str">
        <f t="shared" si="140"/>
        <v>E001</v>
      </c>
      <c r="I658" s="34">
        <f t="shared" si="141"/>
        <v>22201</v>
      </c>
      <c r="J658" s="34">
        <f t="shared" si="132"/>
        <v>1</v>
      </c>
      <c r="K658" s="34">
        <f t="shared" si="142"/>
        <v>1</v>
      </c>
      <c r="L658" s="34">
        <f t="shared" si="143"/>
        <v>27</v>
      </c>
      <c r="M658" s="34" t="s">
        <v>22</v>
      </c>
      <c r="N658" s="30">
        <v>40010</v>
      </c>
      <c r="O658" s="30" t="s">
        <v>55</v>
      </c>
      <c r="P658" s="30">
        <v>57</v>
      </c>
      <c r="Q658" s="30">
        <v>0</v>
      </c>
      <c r="R658" s="30">
        <v>22201</v>
      </c>
      <c r="S658" s="24">
        <f t="shared" si="133"/>
        <v>278380.39</v>
      </c>
      <c r="T658" s="24">
        <v>0</v>
      </c>
      <c r="U658" s="24">
        <v>0</v>
      </c>
      <c r="V658" s="24">
        <v>0</v>
      </c>
      <c r="W658" s="24">
        <v>59310</v>
      </c>
      <c r="Y658" s="24">
        <v>38216.39</v>
      </c>
      <c r="Z658" s="24">
        <v>0</v>
      </c>
      <c r="AA658" s="24">
        <v>75000</v>
      </c>
      <c r="AB658" s="24">
        <v>0</v>
      </c>
      <c r="AC658" s="24">
        <v>63164</v>
      </c>
      <c r="AD658" s="24">
        <v>0</v>
      </c>
      <c r="AE658" s="24">
        <v>42690</v>
      </c>
      <c r="AG658" s="35">
        <v>278380.39</v>
      </c>
      <c r="AH658" s="24">
        <f t="shared" si="144"/>
        <v>0</v>
      </c>
    </row>
    <row r="659" spans="1:34" s="24" customFormat="1" x14ac:dyDescent="0.2">
      <c r="A659" s="33">
        <f t="shared" si="134"/>
        <v>2000</v>
      </c>
      <c r="B659" s="33">
        <f t="shared" si="135"/>
        <v>2200</v>
      </c>
      <c r="C659" s="34" t="s">
        <v>17</v>
      </c>
      <c r="D659" s="34" t="str">
        <f t="shared" si="136"/>
        <v>2</v>
      </c>
      <c r="E659" s="34">
        <f t="shared" si="137"/>
        <v>5</v>
      </c>
      <c r="F659" s="34" t="str">
        <f t="shared" si="138"/>
        <v>04</v>
      </c>
      <c r="G659" s="34" t="str">
        <f t="shared" si="139"/>
        <v>005</v>
      </c>
      <c r="H659" s="33" t="str">
        <f t="shared" si="140"/>
        <v>E001</v>
      </c>
      <c r="I659" s="34">
        <f t="shared" si="141"/>
        <v>22301</v>
      </c>
      <c r="J659" s="34">
        <f t="shared" si="132"/>
        <v>1</v>
      </c>
      <c r="K659" s="34">
        <f t="shared" si="142"/>
        <v>1</v>
      </c>
      <c r="L659" s="34">
        <f t="shared" si="143"/>
        <v>27</v>
      </c>
      <c r="M659" s="34" t="s">
        <v>22</v>
      </c>
      <c r="N659" s="30">
        <v>40010</v>
      </c>
      <c r="O659" s="30" t="s">
        <v>55</v>
      </c>
      <c r="P659" s="30">
        <v>57</v>
      </c>
      <c r="Q659" s="30">
        <v>0</v>
      </c>
      <c r="R659" s="30">
        <v>22301</v>
      </c>
      <c r="S659" s="24">
        <f t="shared" si="133"/>
        <v>10610.869999999999</v>
      </c>
      <c r="T659" s="24">
        <v>0</v>
      </c>
      <c r="U659" s="24">
        <v>0</v>
      </c>
      <c r="V659" s="24">
        <v>0</v>
      </c>
      <c r="W659" s="24">
        <v>3000</v>
      </c>
      <c r="X659" s="24">
        <v>3200</v>
      </c>
      <c r="Y659" s="24">
        <v>2000</v>
      </c>
      <c r="Z659" s="24">
        <v>1410.87</v>
      </c>
      <c r="AA659" s="24">
        <v>0</v>
      </c>
      <c r="AB659" s="24">
        <v>0</v>
      </c>
      <c r="AC659" s="24">
        <v>1000</v>
      </c>
      <c r="AD659" s="24">
        <v>0</v>
      </c>
      <c r="AE659" s="24">
        <v>0</v>
      </c>
      <c r="AG659" s="35">
        <v>10610.869999999999</v>
      </c>
      <c r="AH659" s="24">
        <f t="shared" si="144"/>
        <v>0</v>
      </c>
    </row>
    <row r="660" spans="1:34" s="24" customFormat="1" x14ac:dyDescent="0.2">
      <c r="A660" s="33">
        <f t="shared" si="134"/>
        <v>2000</v>
      </c>
      <c r="B660" s="33">
        <f t="shared" si="135"/>
        <v>2400</v>
      </c>
      <c r="C660" s="34" t="s">
        <v>17</v>
      </c>
      <c r="D660" s="34" t="str">
        <f t="shared" si="136"/>
        <v>2</v>
      </c>
      <c r="E660" s="34">
        <f t="shared" si="137"/>
        <v>5</v>
      </c>
      <c r="F660" s="34" t="str">
        <f t="shared" si="138"/>
        <v>04</v>
      </c>
      <c r="G660" s="34" t="str">
        <f t="shared" si="139"/>
        <v>005</v>
      </c>
      <c r="H660" s="33" t="str">
        <f t="shared" si="140"/>
        <v>E001</v>
      </c>
      <c r="I660" s="34">
        <f t="shared" si="141"/>
        <v>24101</v>
      </c>
      <c r="J660" s="34">
        <f t="shared" si="132"/>
        <v>1</v>
      </c>
      <c r="K660" s="34">
        <f t="shared" si="142"/>
        <v>1</v>
      </c>
      <c r="L660" s="34">
        <f t="shared" si="143"/>
        <v>27</v>
      </c>
      <c r="M660" s="34" t="s">
        <v>22</v>
      </c>
      <c r="N660" s="30">
        <v>40010</v>
      </c>
      <c r="O660" s="30" t="s">
        <v>55</v>
      </c>
      <c r="P660" s="30">
        <v>57</v>
      </c>
      <c r="Q660" s="30">
        <v>0</v>
      </c>
      <c r="R660" s="30">
        <v>24101</v>
      </c>
      <c r="S660" s="24">
        <f t="shared" si="133"/>
        <v>3701.62</v>
      </c>
      <c r="T660" s="24">
        <v>0</v>
      </c>
      <c r="U660" s="24">
        <v>0</v>
      </c>
      <c r="V660" s="24">
        <v>2000</v>
      </c>
      <c r="W660" s="24">
        <v>0</v>
      </c>
      <c r="X660" s="24">
        <v>960</v>
      </c>
      <c r="Y660" s="24">
        <v>0</v>
      </c>
      <c r="Z660" s="24">
        <v>0</v>
      </c>
      <c r="AA660" s="24">
        <v>741.62</v>
      </c>
      <c r="AB660" s="24">
        <v>0</v>
      </c>
      <c r="AC660" s="24">
        <v>0</v>
      </c>
      <c r="AD660" s="24">
        <v>0</v>
      </c>
      <c r="AE660" s="24">
        <v>0</v>
      </c>
      <c r="AG660" s="35">
        <v>3701.62</v>
      </c>
      <c r="AH660" s="24">
        <f t="shared" si="144"/>
        <v>0</v>
      </c>
    </row>
    <row r="661" spans="1:34" s="24" customFormat="1" x14ac:dyDescent="0.2">
      <c r="A661" s="33">
        <f t="shared" si="134"/>
        <v>2000</v>
      </c>
      <c r="B661" s="33">
        <f t="shared" si="135"/>
        <v>2400</v>
      </c>
      <c r="C661" s="34" t="s">
        <v>17</v>
      </c>
      <c r="D661" s="34" t="str">
        <f t="shared" si="136"/>
        <v>2</v>
      </c>
      <c r="E661" s="34">
        <f t="shared" si="137"/>
        <v>5</v>
      </c>
      <c r="F661" s="34" t="str">
        <f t="shared" si="138"/>
        <v>04</v>
      </c>
      <c r="G661" s="34" t="str">
        <f t="shared" si="139"/>
        <v>005</v>
      </c>
      <c r="H661" s="33" t="str">
        <f t="shared" si="140"/>
        <v>E001</v>
      </c>
      <c r="I661" s="34">
        <f t="shared" si="141"/>
        <v>24201</v>
      </c>
      <c r="J661" s="34">
        <f t="shared" si="132"/>
        <v>1</v>
      </c>
      <c r="K661" s="34">
        <f t="shared" si="142"/>
        <v>1</v>
      </c>
      <c r="L661" s="34">
        <f t="shared" si="143"/>
        <v>27</v>
      </c>
      <c r="M661" s="34" t="s">
        <v>22</v>
      </c>
      <c r="N661" s="30">
        <v>40010</v>
      </c>
      <c r="O661" s="30" t="s">
        <v>55</v>
      </c>
      <c r="P661" s="30">
        <v>57</v>
      </c>
      <c r="Q661" s="30">
        <v>0</v>
      </c>
      <c r="R661" s="30">
        <v>24201</v>
      </c>
      <c r="S661" s="24">
        <f t="shared" si="133"/>
        <v>9056.94</v>
      </c>
      <c r="T661" s="24">
        <v>0</v>
      </c>
      <c r="U661" s="24">
        <v>0</v>
      </c>
      <c r="V661" s="24">
        <v>0</v>
      </c>
      <c r="W661" s="24">
        <v>5000</v>
      </c>
      <c r="X661" s="24">
        <v>0</v>
      </c>
      <c r="Y661" s="24">
        <v>4056.94</v>
      </c>
      <c r="Z661" s="24">
        <v>0</v>
      </c>
      <c r="AA661" s="24">
        <v>0</v>
      </c>
      <c r="AB661" s="24">
        <v>0</v>
      </c>
      <c r="AC661" s="24">
        <v>0</v>
      </c>
      <c r="AD661" s="24">
        <v>0</v>
      </c>
      <c r="AE661" s="24">
        <v>0</v>
      </c>
      <c r="AG661" s="35">
        <v>9056.94</v>
      </c>
      <c r="AH661" s="24">
        <f t="shared" si="144"/>
        <v>0</v>
      </c>
    </row>
    <row r="662" spans="1:34" s="24" customFormat="1" x14ac:dyDescent="0.2">
      <c r="A662" s="33">
        <f t="shared" si="134"/>
        <v>2000</v>
      </c>
      <c r="B662" s="33">
        <f t="shared" si="135"/>
        <v>2400</v>
      </c>
      <c r="C662" s="34" t="s">
        <v>17</v>
      </c>
      <c r="D662" s="34" t="str">
        <f t="shared" si="136"/>
        <v>2</v>
      </c>
      <c r="E662" s="34">
        <f t="shared" si="137"/>
        <v>5</v>
      </c>
      <c r="F662" s="34" t="str">
        <f t="shared" si="138"/>
        <v>04</v>
      </c>
      <c r="G662" s="34" t="str">
        <f t="shared" si="139"/>
        <v>005</v>
      </c>
      <c r="H662" s="33" t="str">
        <f t="shared" si="140"/>
        <v>E001</v>
      </c>
      <c r="I662" s="34">
        <f t="shared" si="141"/>
        <v>24301</v>
      </c>
      <c r="J662" s="34">
        <f t="shared" si="132"/>
        <v>1</v>
      </c>
      <c r="K662" s="34">
        <f t="shared" si="142"/>
        <v>1</v>
      </c>
      <c r="L662" s="34">
        <f t="shared" si="143"/>
        <v>27</v>
      </c>
      <c r="M662" s="34" t="s">
        <v>22</v>
      </c>
      <c r="N662" s="30">
        <v>40010</v>
      </c>
      <c r="O662" s="30" t="s">
        <v>55</v>
      </c>
      <c r="P662" s="30">
        <v>57</v>
      </c>
      <c r="Q662" s="30">
        <v>0</v>
      </c>
      <c r="R662" s="30">
        <v>24301</v>
      </c>
      <c r="S662" s="24">
        <f t="shared" si="133"/>
        <v>1602.85</v>
      </c>
      <c r="T662" s="24">
        <v>0</v>
      </c>
      <c r="U662" s="24">
        <v>500</v>
      </c>
      <c r="V662" s="24">
        <v>0</v>
      </c>
      <c r="W662" s="24">
        <v>500</v>
      </c>
      <c r="X662" s="24">
        <v>0</v>
      </c>
      <c r="Y662" s="24">
        <v>0</v>
      </c>
      <c r="Z662" s="24">
        <v>152.85</v>
      </c>
      <c r="AA662" s="24">
        <v>450</v>
      </c>
      <c r="AB662" s="24">
        <v>0</v>
      </c>
      <c r="AC662" s="24">
        <v>0</v>
      </c>
      <c r="AD662" s="24">
        <v>0</v>
      </c>
      <c r="AE662" s="24">
        <v>0</v>
      </c>
      <c r="AG662" s="35">
        <v>1602.85</v>
      </c>
      <c r="AH662" s="24">
        <f t="shared" si="144"/>
        <v>0</v>
      </c>
    </row>
    <row r="663" spans="1:34" s="24" customFormat="1" x14ac:dyDescent="0.2">
      <c r="A663" s="33">
        <f t="shared" si="134"/>
        <v>2000</v>
      </c>
      <c r="B663" s="33">
        <f t="shared" si="135"/>
        <v>2400</v>
      </c>
      <c r="C663" s="34" t="s">
        <v>17</v>
      </c>
      <c r="D663" s="34" t="str">
        <f t="shared" si="136"/>
        <v>2</v>
      </c>
      <c r="E663" s="34">
        <f t="shared" si="137"/>
        <v>5</v>
      </c>
      <c r="F663" s="34" t="str">
        <f t="shared" si="138"/>
        <v>04</v>
      </c>
      <c r="G663" s="34" t="str">
        <f t="shared" si="139"/>
        <v>005</v>
      </c>
      <c r="H663" s="33" t="str">
        <f t="shared" si="140"/>
        <v>E001</v>
      </c>
      <c r="I663" s="34">
        <f t="shared" si="141"/>
        <v>24401</v>
      </c>
      <c r="J663" s="34">
        <f t="shared" si="132"/>
        <v>1</v>
      </c>
      <c r="K663" s="34">
        <f t="shared" si="142"/>
        <v>1</v>
      </c>
      <c r="L663" s="34">
        <f t="shared" si="143"/>
        <v>27</v>
      </c>
      <c r="M663" s="34" t="s">
        <v>22</v>
      </c>
      <c r="N663" s="30">
        <v>40010</v>
      </c>
      <c r="O663" s="30" t="s">
        <v>55</v>
      </c>
      <c r="P663" s="30">
        <v>57</v>
      </c>
      <c r="Q663" s="30">
        <v>0</v>
      </c>
      <c r="R663" s="30">
        <v>24401</v>
      </c>
      <c r="S663" s="24">
        <f t="shared" si="133"/>
        <v>2889.16</v>
      </c>
      <c r="T663" s="24">
        <v>0</v>
      </c>
      <c r="U663" s="24">
        <v>0</v>
      </c>
      <c r="V663" s="24">
        <v>0</v>
      </c>
      <c r="W663" s="24">
        <v>0</v>
      </c>
      <c r="X663" s="24">
        <v>1500</v>
      </c>
      <c r="Y663" s="24">
        <v>0</v>
      </c>
      <c r="Z663" s="24">
        <v>1389.16</v>
      </c>
      <c r="AA663" s="24">
        <v>0</v>
      </c>
      <c r="AB663" s="24">
        <v>0</v>
      </c>
      <c r="AC663" s="24">
        <v>0</v>
      </c>
      <c r="AD663" s="24">
        <v>0</v>
      </c>
      <c r="AE663" s="24">
        <v>0</v>
      </c>
      <c r="AG663" s="35">
        <v>2889.16</v>
      </c>
      <c r="AH663" s="24">
        <f t="shared" si="144"/>
        <v>0</v>
      </c>
    </row>
    <row r="664" spans="1:34" s="24" customFormat="1" x14ac:dyDescent="0.2">
      <c r="A664" s="33">
        <f t="shared" si="134"/>
        <v>2000</v>
      </c>
      <c r="B664" s="33">
        <f t="shared" si="135"/>
        <v>2400</v>
      </c>
      <c r="C664" s="34" t="s">
        <v>17</v>
      </c>
      <c r="D664" s="34" t="str">
        <f t="shared" si="136"/>
        <v>2</v>
      </c>
      <c r="E664" s="34">
        <f t="shared" si="137"/>
        <v>5</v>
      </c>
      <c r="F664" s="34" t="str">
        <f t="shared" si="138"/>
        <v>04</v>
      </c>
      <c r="G664" s="34" t="str">
        <f t="shared" si="139"/>
        <v>005</v>
      </c>
      <c r="H664" s="33" t="str">
        <f t="shared" si="140"/>
        <v>E001</v>
      </c>
      <c r="I664" s="34">
        <f t="shared" si="141"/>
        <v>24601</v>
      </c>
      <c r="J664" s="34">
        <f t="shared" si="132"/>
        <v>1</v>
      </c>
      <c r="K664" s="34">
        <f t="shared" si="142"/>
        <v>1</v>
      </c>
      <c r="L664" s="34">
        <f t="shared" si="143"/>
        <v>27</v>
      </c>
      <c r="M664" s="34" t="s">
        <v>22</v>
      </c>
      <c r="N664" s="30">
        <v>40010</v>
      </c>
      <c r="O664" s="30" t="s">
        <v>55</v>
      </c>
      <c r="P664" s="30">
        <v>57</v>
      </c>
      <c r="Q664" s="30">
        <v>0</v>
      </c>
      <c r="R664" s="30">
        <v>24601</v>
      </c>
      <c r="S664" s="24">
        <f t="shared" si="133"/>
        <v>66316.490000000005</v>
      </c>
      <c r="T664" s="24">
        <v>5000</v>
      </c>
      <c r="U664" s="24">
        <v>20000</v>
      </c>
      <c r="V664" s="24">
        <v>5000</v>
      </c>
      <c r="W664" s="24">
        <v>25000</v>
      </c>
      <c r="X664" s="24">
        <v>11316.49</v>
      </c>
      <c r="Y664" s="24">
        <v>0</v>
      </c>
      <c r="Z664" s="24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0</v>
      </c>
      <c r="AG664" s="35">
        <v>66316.490000000005</v>
      </c>
      <c r="AH664" s="24">
        <f t="shared" si="144"/>
        <v>0</v>
      </c>
    </row>
    <row r="665" spans="1:34" s="24" customFormat="1" x14ac:dyDescent="0.2">
      <c r="A665" s="33">
        <f t="shared" si="134"/>
        <v>2000</v>
      </c>
      <c r="B665" s="33">
        <f t="shared" si="135"/>
        <v>2400</v>
      </c>
      <c r="C665" s="34" t="s">
        <v>17</v>
      </c>
      <c r="D665" s="34" t="str">
        <f t="shared" si="136"/>
        <v>2</v>
      </c>
      <c r="E665" s="34">
        <f t="shared" si="137"/>
        <v>5</v>
      </c>
      <c r="F665" s="34" t="str">
        <f t="shared" si="138"/>
        <v>04</v>
      </c>
      <c r="G665" s="34" t="str">
        <f t="shared" si="139"/>
        <v>005</v>
      </c>
      <c r="H665" s="33" t="str">
        <f t="shared" si="140"/>
        <v>E001</v>
      </c>
      <c r="I665" s="34">
        <f t="shared" si="141"/>
        <v>24701</v>
      </c>
      <c r="J665" s="34">
        <f t="shared" si="132"/>
        <v>1</v>
      </c>
      <c r="K665" s="34">
        <f t="shared" si="142"/>
        <v>1</v>
      </c>
      <c r="L665" s="34">
        <f t="shared" si="143"/>
        <v>27</v>
      </c>
      <c r="M665" s="34" t="s">
        <v>22</v>
      </c>
      <c r="N665" s="30">
        <v>40010</v>
      </c>
      <c r="O665" s="30" t="s">
        <v>55</v>
      </c>
      <c r="P665" s="30">
        <v>57</v>
      </c>
      <c r="Q665" s="30">
        <v>0</v>
      </c>
      <c r="R665" s="30">
        <v>24701</v>
      </c>
      <c r="S665" s="24">
        <f t="shared" si="133"/>
        <v>50358.94</v>
      </c>
      <c r="T665" s="24">
        <v>0</v>
      </c>
      <c r="U665" s="24">
        <v>27858</v>
      </c>
      <c r="V665" s="24">
        <v>0</v>
      </c>
      <c r="W665" s="24">
        <v>2500.94</v>
      </c>
      <c r="X665" s="24">
        <v>0</v>
      </c>
      <c r="Y665" s="24">
        <v>20000</v>
      </c>
      <c r="Z665" s="24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0</v>
      </c>
      <c r="AG665" s="35">
        <v>50358.94</v>
      </c>
      <c r="AH665" s="24">
        <f t="shared" si="144"/>
        <v>0</v>
      </c>
    </row>
    <row r="666" spans="1:34" s="24" customFormat="1" x14ac:dyDescent="0.2">
      <c r="A666" s="33">
        <f t="shared" si="134"/>
        <v>2000</v>
      </c>
      <c r="B666" s="33">
        <f t="shared" si="135"/>
        <v>2400</v>
      </c>
      <c r="C666" s="34" t="s">
        <v>17</v>
      </c>
      <c r="D666" s="34" t="str">
        <f t="shared" si="136"/>
        <v>2</v>
      </c>
      <c r="E666" s="34">
        <f t="shared" si="137"/>
        <v>5</v>
      </c>
      <c r="F666" s="34" t="str">
        <f t="shared" si="138"/>
        <v>04</v>
      </c>
      <c r="G666" s="34" t="str">
        <f t="shared" si="139"/>
        <v>005</v>
      </c>
      <c r="H666" s="33" t="str">
        <f t="shared" si="140"/>
        <v>E001</v>
      </c>
      <c r="I666" s="34">
        <f t="shared" si="141"/>
        <v>24801</v>
      </c>
      <c r="J666" s="34">
        <f t="shared" si="132"/>
        <v>1</v>
      </c>
      <c r="K666" s="34">
        <f t="shared" si="142"/>
        <v>1</v>
      </c>
      <c r="L666" s="34">
        <f t="shared" si="143"/>
        <v>27</v>
      </c>
      <c r="M666" s="34" t="s">
        <v>22</v>
      </c>
      <c r="N666" s="30">
        <v>40010</v>
      </c>
      <c r="O666" s="30" t="s">
        <v>55</v>
      </c>
      <c r="P666" s="30">
        <v>57</v>
      </c>
      <c r="Q666" s="30">
        <v>0</v>
      </c>
      <c r="R666" s="30">
        <v>24801</v>
      </c>
      <c r="S666" s="24">
        <f t="shared" si="133"/>
        <v>120942.99</v>
      </c>
      <c r="T666" s="24">
        <v>5000</v>
      </c>
      <c r="U666" s="24">
        <v>32350.93</v>
      </c>
      <c r="V666" s="24">
        <v>5000</v>
      </c>
      <c r="W666" s="24">
        <v>16442.990000000002</v>
      </c>
      <c r="X666" s="24">
        <v>0</v>
      </c>
      <c r="Y666" s="24">
        <v>0</v>
      </c>
      <c r="Z666" s="24">
        <v>25000</v>
      </c>
      <c r="AA666" s="24">
        <v>5000</v>
      </c>
      <c r="AB666" s="24">
        <v>0</v>
      </c>
      <c r="AC666" s="24">
        <v>9975.8799999999992</v>
      </c>
      <c r="AD666" s="24">
        <v>22173.19</v>
      </c>
      <c r="AE666" s="24">
        <v>0</v>
      </c>
      <c r="AG666" s="35">
        <v>120942.99</v>
      </c>
      <c r="AH666" s="24">
        <f t="shared" si="144"/>
        <v>0</v>
      </c>
    </row>
    <row r="667" spans="1:34" s="24" customFormat="1" x14ac:dyDescent="0.2">
      <c r="A667" s="33">
        <f t="shared" si="134"/>
        <v>2000</v>
      </c>
      <c r="B667" s="33">
        <f t="shared" si="135"/>
        <v>2400</v>
      </c>
      <c r="C667" s="34" t="s">
        <v>17</v>
      </c>
      <c r="D667" s="34" t="str">
        <f t="shared" si="136"/>
        <v>2</v>
      </c>
      <c r="E667" s="34">
        <f t="shared" si="137"/>
        <v>5</v>
      </c>
      <c r="F667" s="34" t="str">
        <f t="shared" si="138"/>
        <v>04</v>
      </c>
      <c r="G667" s="34" t="str">
        <f t="shared" si="139"/>
        <v>005</v>
      </c>
      <c r="H667" s="33" t="str">
        <f t="shared" si="140"/>
        <v>E001</v>
      </c>
      <c r="I667" s="34">
        <f t="shared" si="141"/>
        <v>24901</v>
      </c>
      <c r="J667" s="34">
        <f t="shared" si="132"/>
        <v>1</v>
      </c>
      <c r="K667" s="34">
        <f t="shared" si="142"/>
        <v>1</v>
      </c>
      <c r="L667" s="34">
        <f t="shared" si="143"/>
        <v>27</v>
      </c>
      <c r="M667" s="34" t="s">
        <v>22</v>
      </c>
      <c r="N667" s="30">
        <v>40010</v>
      </c>
      <c r="O667" s="30" t="s">
        <v>55</v>
      </c>
      <c r="P667" s="30">
        <v>57</v>
      </c>
      <c r="Q667" s="30">
        <v>0</v>
      </c>
      <c r="R667" s="30">
        <v>24901</v>
      </c>
      <c r="S667" s="24">
        <f t="shared" si="133"/>
        <v>61831.19</v>
      </c>
      <c r="T667" s="24">
        <v>0</v>
      </c>
      <c r="U667" s="24">
        <v>15000</v>
      </c>
      <c r="V667" s="24">
        <v>6571.88</v>
      </c>
      <c r="W667" s="24">
        <v>5259.31</v>
      </c>
      <c r="X667" s="24">
        <v>0</v>
      </c>
      <c r="Y667" s="24">
        <v>10000</v>
      </c>
      <c r="Z667" s="24">
        <v>0</v>
      </c>
      <c r="AA667" s="24">
        <v>10000</v>
      </c>
      <c r="AB667" s="24">
        <v>0</v>
      </c>
      <c r="AC667" s="24">
        <v>15000</v>
      </c>
      <c r="AD667" s="24">
        <v>0</v>
      </c>
      <c r="AE667" s="24">
        <v>0</v>
      </c>
      <c r="AG667" s="35">
        <v>61831.19</v>
      </c>
      <c r="AH667" s="24">
        <f t="shared" si="144"/>
        <v>0</v>
      </c>
    </row>
    <row r="668" spans="1:34" s="24" customFormat="1" x14ac:dyDescent="0.2">
      <c r="A668" s="33">
        <f t="shared" si="134"/>
        <v>2000</v>
      </c>
      <c r="B668" s="33">
        <f t="shared" si="135"/>
        <v>2500</v>
      </c>
      <c r="C668" s="34" t="s">
        <v>17</v>
      </c>
      <c r="D668" s="34" t="str">
        <f t="shared" si="136"/>
        <v>2</v>
      </c>
      <c r="E668" s="34">
        <f t="shared" si="137"/>
        <v>5</v>
      </c>
      <c r="F668" s="34" t="str">
        <f t="shared" si="138"/>
        <v>04</v>
      </c>
      <c r="G668" s="34" t="str">
        <f t="shared" si="139"/>
        <v>005</v>
      </c>
      <c r="H668" s="33" t="str">
        <f t="shared" si="140"/>
        <v>E001</v>
      </c>
      <c r="I668" s="34">
        <f t="shared" si="141"/>
        <v>25101</v>
      </c>
      <c r="J668" s="34">
        <f t="shared" si="132"/>
        <v>1</v>
      </c>
      <c r="K668" s="34">
        <f t="shared" si="142"/>
        <v>1</v>
      </c>
      <c r="L668" s="34">
        <f t="shared" si="143"/>
        <v>27</v>
      </c>
      <c r="M668" s="34" t="s">
        <v>22</v>
      </c>
      <c r="N668" s="30">
        <v>40010</v>
      </c>
      <c r="O668" s="30" t="s">
        <v>55</v>
      </c>
      <c r="P668" s="30">
        <v>57</v>
      </c>
      <c r="Q668" s="30">
        <v>0</v>
      </c>
      <c r="R668" s="30">
        <v>25101</v>
      </c>
      <c r="S668" s="24">
        <f t="shared" si="133"/>
        <v>10143.73</v>
      </c>
      <c r="T668" s="24">
        <v>0</v>
      </c>
      <c r="U668" s="24">
        <v>0</v>
      </c>
      <c r="V668" s="24">
        <v>1000</v>
      </c>
      <c r="W668" s="24">
        <v>0</v>
      </c>
      <c r="X668" s="24">
        <v>4000</v>
      </c>
      <c r="Y668" s="24">
        <v>5143.7299999999996</v>
      </c>
      <c r="Z668" s="24">
        <v>0</v>
      </c>
      <c r="AA668" s="24">
        <v>0</v>
      </c>
      <c r="AB668" s="24">
        <v>0</v>
      </c>
      <c r="AC668" s="24">
        <v>0</v>
      </c>
      <c r="AD668" s="24">
        <v>0</v>
      </c>
      <c r="AE668" s="24">
        <v>0</v>
      </c>
      <c r="AG668" s="35">
        <v>10143.73</v>
      </c>
      <c r="AH668" s="24">
        <f t="shared" si="144"/>
        <v>0</v>
      </c>
    </row>
    <row r="669" spans="1:34" s="24" customFormat="1" x14ac:dyDescent="0.2">
      <c r="A669" s="33">
        <f t="shared" si="134"/>
        <v>2000</v>
      </c>
      <c r="B669" s="33">
        <f t="shared" si="135"/>
        <v>2500</v>
      </c>
      <c r="C669" s="34" t="s">
        <v>17</v>
      </c>
      <c r="D669" s="34" t="str">
        <f t="shared" si="136"/>
        <v>2</v>
      </c>
      <c r="E669" s="34">
        <f t="shared" si="137"/>
        <v>5</v>
      </c>
      <c r="F669" s="34" t="str">
        <f t="shared" si="138"/>
        <v>04</v>
      </c>
      <c r="G669" s="34" t="str">
        <f t="shared" si="139"/>
        <v>005</v>
      </c>
      <c r="H669" s="33" t="str">
        <f t="shared" si="140"/>
        <v>E001</v>
      </c>
      <c r="I669" s="34">
        <f t="shared" si="141"/>
        <v>25201</v>
      </c>
      <c r="J669" s="34">
        <f t="shared" si="132"/>
        <v>1</v>
      </c>
      <c r="K669" s="34">
        <f t="shared" si="142"/>
        <v>1</v>
      </c>
      <c r="L669" s="34">
        <f t="shared" si="143"/>
        <v>27</v>
      </c>
      <c r="M669" s="34" t="s">
        <v>22</v>
      </c>
      <c r="N669" s="30">
        <v>40010</v>
      </c>
      <c r="O669" s="30" t="s">
        <v>55</v>
      </c>
      <c r="P669" s="30">
        <v>57</v>
      </c>
      <c r="Q669" s="30">
        <v>0</v>
      </c>
      <c r="R669" s="30">
        <v>25201</v>
      </c>
      <c r="S669" s="24">
        <f t="shared" si="133"/>
        <v>65572.14</v>
      </c>
      <c r="T669" s="24">
        <v>0</v>
      </c>
      <c r="U669" s="24">
        <v>1500</v>
      </c>
      <c r="V669" s="24">
        <v>0</v>
      </c>
      <c r="W669" s="24">
        <v>1000</v>
      </c>
      <c r="X669" s="24">
        <v>0</v>
      </c>
      <c r="Y669" s="24">
        <v>33072.14</v>
      </c>
      <c r="Z669" s="24">
        <v>0</v>
      </c>
      <c r="AA669" s="24">
        <v>0</v>
      </c>
      <c r="AB669" s="24">
        <v>15000</v>
      </c>
      <c r="AC669" s="24">
        <v>15000</v>
      </c>
      <c r="AD669" s="24">
        <v>0</v>
      </c>
      <c r="AE669" s="24">
        <v>0</v>
      </c>
      <c r="AG669" s="35">
        <v>65572.14</v>
      </c>
      <c r="AH669" s="24">
        <f t="shared" si="144"/>
        <v>0</v>
      </c>
    </row>
    <row r="670" spans="1:34" s="24" customFormat="1" x14ac:dyDescent="0.2">
      <c r="A670" s="33">
        <f t="shared" si="134"/>
        <v>2000</v>
      </c>
      <c r="B670" s="33">
        <f t="shared" si="135"/>
        <v>2500</v>
      </c>
      <c r="C670" s="34" t="s">
        <v>17</v>
      </c>
      <c r="D670" s="34" t="str">
        <f t="shared" si="136"/>
        <v>2</v>
      </c>
      <c r="E670" s="34">
        <f t="shared" si="137"/>
        <v>5</v>
      </c>
      <c r="F670" s="34" t="str">
        <f t="shared" si="138"/>
        <v>04</v>
      </c>
      <c r="G670" s="34" t="str">
        <f t="shared" si="139"/>
        <v>005</v>
      </c>
      <c r="H670" s="33" t="str">
        <f t="shared" si="140"/>
        <v>E001</v>
      </c>
      <c r="I670" s="34">
        <f t="shared" si="141"/>
        <v>25301</v>
      </c>
      <c r="J670" s="34">
        <f t="shared" si="132"/>
        <v>1</v>
      </c>
      <c r="K670" s="34">
        <f t="shared" si="142"/>
        <v>1</v>
      </c>
      <c r="L670" s="34">
        <f t="shared" si="143"/>
        <v>27</v>
      </c>
      <c r="M670" s="34" t="s">
        <v>22</v>
      </c>
      <c r="N670" s="30">
        <v>40010</v>
      </c>
      <c r="O670" s="30" t="s">
        <v>55</v>
      </c>
      <c r="P670" s="30">
        <v>57</v>
      </c>
      <c r="Q670" s="30">
        <v>0</v>
      </c>
      <c r="R670" s="30">
        <v>25301</v>
      </c>
      <c r="S670" s="24">
        <f t="shared" si="133"/>
        <v>26137.73</v>
      </c>
      <c r="T670" s="24">
        <v>0</v>
      </c>
      <c r="U670" s="24">
        <v>0</v>
      </c>
      <c r="V670" s="24">
        <v>3000</v>
      </c>
      <c r="W670" s="24">
        <v>0</v>
      </c>
      <c r="X670" s="24">
        <v>2248.73</v>
      </c>
      <c r="Y670" s="24">
        <v>13889</v>
      </c>
      <c r="Z670" s="24">
        <v>0</v>
      </c>
      <c r="AA670" s="24">
        <v>7000</v>
      </c>
      <c r="AB670" s="24">
        <v>0</v>
      </c>
      <c r="AC670" s="24">
        <v>0</v>
      </c>
      <c r="AD670" s="24">
        <v>0</v>
      </c>
      <c r="AE670" s="24">
        <v>0</v>
      </c>
      <c r="AG670" s="35">
        <v>26137.73</v>
      </c>
      <c r="AH670" s="24">
        <f t="shared" si="144"/>
        <v>0</v>
      </c>
    </row>
    <row r="671" spans="1:34" s="24" customFormat="1" x14ac:dyDescent="0.2">
      <c r="A671" s="33">
        <f t="shared" si="134"/>
        <v>2000</v>
      </c>
      <c r="B671" s="33">
        <f t="shared" si="135"/>
        <v>2500</v>
      </c>
      <c r="C671" s="34" t="s">
        <v>17</v>
      </c>
      <c r="D671" s="34" t="str">
        <f t="shared" si="136"/>
        <v>2</v>
      </c>
      <c r="E671" s="34">
        <f t="shared" si="137"/>
        <v>5</v>
      </c>
      <c r="F671" s="34" t="str">
        <f t="shared" si="138"/>
        <v>04</v>
      </c>
      <c r="G671" s="34" t="str">
        <f t="shared" si="139"/>
        <v>005</v>
      </c>
      <c r="H671" s="33" t="str">
        <f t="shared" si="140"/>
        <v>E001</v>
      </c>
      <c r="I671" s="34">
        <f t="shared" si="141"/>
        <v>25501</v>
      </c>
      <c r="J671" s="34">
        <f t="shared" si="132"/>
        <v>1</v>
      </c>
      <c r="K671" s="34">
        <f t="shared" si="142"/>
        <v>1</v>
      </c>
      <c r="L671" s="34">
        <f t="shared" si="143"/>
        <v>27</v>
      </c>
      <c r="M671" s="34" t="s">
        <v>22</v>
      </c>
      <c r="N671" s="30">
        <v>40010</v>
      </c>
      <c r="O671" s="30" t="s">
        <v>55</v>
      </c>
      <c r="P671" s="30">
        <v>57</v>
      </c>
      <c r="Q671" s="30">
        <v>0</v>
      </c>
      <c r="R671" s="30">
        <v>25501</v>
      </c>
      <c r="S671" s="24">
        <f t="shared" si="133"/>
        <v>39811.379999999997</v>
      </c>
      <c r="T671" s="24">
        <v>0</v>
      </c>
      <c r="U671" s="24">
        <v>0</v>
      </c>
      <c r="V671" s="24">
        <v>0</v>
      </c>
      <c r="W671" s="24">
        <v>0</v>
      </c>
      <c r="X671" s="24">
        <v>12123.97</v>
      </c>
      <c r="Y671" s="24">
        <v>0</v>
      </c>
      <c r="Z671" s="24">
        <v>0</v>
      </c>
      <c r="AA671" s="24">
        <v>0</v>
      </c>
      <c r="AB671" s="24">
        <v>0</v>
      </c>
      <c r="AC671" s="24">
        <v>27687.41</v>
      </c>
      <c r="AD671" s="24">
        <v>0</v>
      </c>
      <c r="AE671" s="24">
        <v>0</v>
      </c>
      <c r="AG671" s="35">
        <v>39811.379999999997</v>
      </c>
      <c r="AH671" s="24">
        <f t="shared" si="144"/>
        <v>0</v>
      </c>
    </row>
    <row r="672" spans="1:34" s="24" customFormat="1" x14ac:dyDescent="0.2">
      <c r="A672" s="33">
        <f t="shared" si="134"/>
        <v>2000</v>
      </c>
      <c r="B672" s="33">
        <f t="shared" si="135"/>
        <v>2600</v>
      </c>
      <c r="C672" s="34" t="s">
        <v>17</v>
      </c>
      <c r="D672" s="34" t="str">
        <f t="shared" si="136"/>
        <v>2</v>
      </c>
      <c r="E672" s="34">
        <f t="shared" si="137"/>
        <v>5</v>
      </c>
      <c r="F672" s="34" t="str">
        <f t="shared" si="138"/>
        <v>04</v>
      </c>
      <c r="G672" s="34" t="str">
        <f t="shared" si="139"/>
        <v>005</v>
      </c>
      <c r="H672" s="33" t="str">
        <f t="shared" si="140"/>
        <v>E001</v>
      </c>
      <c r="I672" s="34">
        <f t="shared" si="141"/>
        <v>26102</v>
      </c>
      <c r="J672" s="34">
        <f t="shared" si="132"/>
        <v>1</v>
      </c>
      <c r="K672" s="34">
        <f t="shared" si="142"/>
        <v>1</v>
      </c>
      <c r="L672" s="34">
        <f t="shared" si="143"/>
        <v>27</v>
      </c>
      <c r="M672" s="34" t="s">
        <v>22</v>
      </c>
      <c r="N672" s="30">
        <v>40010</v>
      </c>
      <c r="O672" s="30" t="s">
        <v>55</v>
      </c>
      <c r="P672" s="30">
        <v>57</v>
      </c>
      <c r="Q672" s="30">
        <v>0</v>
      </c>
      <c r="R672" s="30">
        <v>26102</v>
      </c>
      <c r="S672" s="24">
        <f t="shared" si="133"/>
        <v>517976.71</v>
      </c>
      <c r="T672" s="24">
        <v>0</v>
      </c>
      <c r="U672" s="24">
        <v>43636.36</v>
      </c>
      <c r="V672" s="24">
        <v>43636.36</v>
      </c>
      <c r="W672" s="24">
        <v>43636.36</v>
      </c>
      <c r="X672" s="24">
        <v>0</v>
      </c>
      <c r="Y672" s="24">
        <v>60000</v>
      </c>
      <c r="Z672" s="24">
        <v>60000</v>
      </c>
      <c r="AA672" s="24">
        <v>38067.629999999997</v>
      </c>
      <c r="AB672" s="24">
        <v>60000</v>
      </c>
      <c r="AC672" s="24">
        <v>60000</v>
      </c>
      <c r="AD672" s="24">
        <v>60000</v>
      </c>
      <c r="AE672" s="24">
        <v>49000</v>
      </c>
      <c r="AG672" s="35">
        <v>517976.71</v>
      </c>
      <c r="AH672" s="24">
        <f t="shared" si="144"/>
        <v>0</v>
      </c>
    </row>
    <row r="673" spans="1:34" s="24" customFormat="1" x14ac:dyDescent="0.2">
      <c r="A673" s="33">
        <f t="shared" si="134"/>
        <v>2000</v>
      </c>
      <c r="B673" s="33">
        <f t="shared" si="135"/>
        <v>2900</v>
      </c>
      <c r="C673" s="34" t="s">
        <v>17</v>
      </c>
      <c r="D673" s="34" t="str">
        <f t="shared" si="136"/>
        <v>2</v>
      </c>
      <c r="E673" s="34">
        <f t="shared" si="137"/>
        <v>5</v>
      </c>
      <c r="F673" s="34" t="str">
        <f t="shared" si="138"/>
        <v>04</v>
      </c>
      <c r="G673" s="34" t="str">
        <f t="shared" si="139"/>
        <v>005</v>
      </c>
      <c r="H673" s="33" t="str">
        <f t="shared" si="140"/>
        <v>E001</v>
      </c>
      <c r="I673" s="34">
        <f t="shared" si="141"/>
        <v>29101</v>
      </c>
      <c r="J673" s="34">
        <f t="shared" si="132"/>
        <v>1</v>
      </c>
      <c r="K673" s="34">
        <f t="shared" si="142"/>
        <v>1</v>
      </c>
      <c r="L673" s="34">
        <f t="shared" si="143"/>
        <v>27</v>
      </c>
      <c r="M673" s="34" t="s">
        <v>22</v>
      </c>
      <c r="N673" s="30">
        <v>40010</v>
      </c>
      <c r="O673" s="30" t="s">
        <v>55</v>
      </c>
      <c r="P673" s="30">
        <v>57</v>
      </c>
      <c r="Q673" s="30">
        <v>0</v>
      </c>
      <c r="R673" s="30">
        <v>29101</v>
      </c>
      <c r="S673" s="24">
        <f t="shared" si="133"/>
        <v>148678.78</v>
      </c>
      <c r="T673" s="24">
        <v>0</v>
      </c>
      <c r="U673" s="24">
        <v>10000</v>
      </c>
      <c r="V673" s="24">
        <v>25000</v>
      </c>
      <c r="W673" s="24">
        <v>0</v>
      </c>
      <c r="X673" s="24">
        <v>38678.78</v>
      </c>
      <c r="Y673" s="24">
        <v>0</v>
      </c>
      <c r="Z673" s="24">
        <v>30000</v>
      </c>
      <c r="AA673" s="24">
        <v>0</v>
      </c>
      <c r="AB673" s="24">
        <v>15000</v>
      </c>
      <c r="AC673" s="24">
        <v>15000</v>
      </c>
      <c r="AD673" s="24">
        <v>0</v>
      </c>
      <c r="AE673" s="24">
        <v>15000</v>
      </c>
      <c r="AG673" s="35">
        <v>148678.78</v>
      </c>
      <c r="AH673" s="24">
        <f t="shared" si="144"/>
        <v>0</v>
      </c>
    </row>
    <row r="674" spans="1:34" s="24" customFormat="1" x14ac:dyDescent="0.2">
      <c r="A674" s="33">
        <f t="shared" si="134"/>
        <v>2000</v>
      </c>
      <c r="B674" s="33">
        <f t="shared" si="135"/>
        <v>2900</v>
      </c>
      <c r="C674" s="34" t="s">
        <v>17</v>
      </c>
      <c r="D674" s="34" t="str">
        <f t="shared" si="136"/>
        <v>2</v>
      </c>
      <c r="E674" s="34">
        <f t="shared" si="137"/>
        <v>5</v>
      </c>
      <c r="F674" s="34" t="str">
        <f t="shared" si="138"/>
        <v>04</v>
      </c>
      <c r="G674" s="34" t="str">
        <f t="shared" si="139"/>
        <v>005</v>
      </c>
      <c r="H674" s="33" t="str">
        <f t="shared" si="140"/>
        <v>E001</v>
      </c>
      <c r="I674" s="34">
        <f t="shared" si="141"/>
        <v>29301</v>
      </c>
      <c r="J674" s="34">
        <f t="shared" si="132"/>
        <v>1</v>
      </c>
      <c r="K674" s="34">
        <f t="shared" si="142"/>
        <v>1</v>
      </c>
      <c r="L674" s="34">
        <f t="shared" si="143"/>
        <v>27</v>
      </c>
      <c r="M674" s="34" t="s">
        <v>22</v>
      </c>
      <c r="N674" s="30">
        <v>40010</v>
      </c>
      <c r="O674" s="30" t="s">
        <v>55</v>
      </c>
      <c r="P674" s="30">
        <v>57</v>
      </c>
      <c r="Q674" s="30">
        <v>0</v>
      </c>
      <c r="R674" s="30">
        <v>29301</v>
      </c>
      <c r="S674" s="24">
        <f t="shared" si="133"/>
        <v>32133.8</v>
      </c>
      <c r="T674" s="24">
        <v>0</v>
      </c>
      <c r="U674" s="24">
        <v>0</v>
      </c>
      <c r="V674" s="24">
        <v>5500</v>
      </c>
      <c r="W674" s="24">
        <v>1000</v>
      </c>
      <c r="X674" s="24">
        <v>12000</v>
      </c>
      <c r="Y674" s="24">
        <v>0</v>
      </c>
      <c r="Z674" s="24">
        <v>0</v>
      </c>
      <c r="AA674" s="24">
        <v>13633.8</v>
      </c>
      <c r="AB674" s="24">
        <v>0</v>
      </c>
      <c r="AC674" s="24">
        <v>0</v>
      </c>
      <c r="AD674" s="24">
        <v>0</v>
      </c>
      <c r="AE674" s="24">
        <v>0</v>
      </c>
      <c r="AG674" s="35">
        <v>32133.8</v>
      </c>
      <c r="AH674" s="24">
        <f t="shared" si="144"/>
        <v>0</v>
      </c>
    </row>
    <row r="675" spans="1:34" s="24" customFormat="1" x14ac:dyDescent="0.2">
      <c r="A675" s="33">
        <f t="shared" si="134"/>
        <v>2000</v>
      </c>
      <c r="B675" s="33">
        <f t="shared" si="135"/>
        <v>2900</v>
      </c>
      <c r="C675" s="34" t="s">
        <v>17</v>
      </c>
      <c r="D675" s="34" t="str">
        <f t="shared" si="136"/>
        <v>2</v>
      </c>
      <c r="E675" s="34">
        <f t="shared" si="137"/>
        <v>5</v>
      </c>
      <c r="F675" s="34" t="str">
        <f t="shared" si="138"/>
        <v>04</v>
      </c>
      <c r="G675" s="34" t="str">
        <f t="shared" si="139"/>
        <v>005</v>
      </c>
      <c r="H675" s="33" t="str">
        <f t="shared" si="140"/>
        <v>E001</v>
      </c>
      <c r="I675" s="34">
        <f t="shared" si="141"/>
        <v>29401</v>
      </c>
      <c r="J675" s="34">
        <f t="shared" si="132"/>
        <v>1</v>
      </c>
      <c r="K675" s="34">
        <f t="shared" si="142"/>
        <v>1</v>
      </c>
      <c r="L675" s="34">
        <f t="shared" si="143"/>
        <v>27</v>
      </c>
      <c r="M675" s="34" t="s">
        <v>22</v>
      </c>
      <c r="N675" s="30">
        <v>40010</v>
      </c>
      <c r="O675" s="30" t="s">
        <v>55</v>
      </c>
      <c r="P675" s="30">
        <v>57</v>
      </c>
      <c r="Q675" s="30">
        <v>0</v>
      </c>
      <c r="R675" s="30">
        <v>29401</v>
      </c>
      <c r="S675" s="24">
        <f t="shared" si="133"/>
        <v>68462.259999999995</v>
      </c>
      <c r="T675" s="24">
        <v>11590</v>
      </c>
      <c r="U675" s="24">
        <v>10000</v>
      </c>
      <c r="V675" s="24">
        <v>817</v>
      </c>
      <c r="W675" s="24">
        <v>0</v>
      </c>
      <c r="X675" s="24">
        <v>0</v>
      </c>
      <c r="Y675" s="24">
        <v>2000</v>
      </c>
      <c r="Z675" s="24">
        <v>2000</v>
      </c>
      <c r="AA675" s="24">
        <v>25055.26</v>
      </c>
      <c r="AB675" s="24">
        <v>5000</v>
      </c>
      <c r="AC675" s="24">
        <v>10082</v>
      </c>
      <c r="AD675" s="24">
        <v>0</v>
      </c>
      <c r="AE675" s="24">
        <v>1918</v>
      </c>
      <c r="AG675" s="35">
        <v>68462.259999999995</v>
      </c>
      <c r="AH675" s="24">
        <f t="shared" si="144"/>
        <v>0</v>
      </c>
    </row>
    <row r="676" spans="1:34" s="24" customFormat="1" x14ac:dyDescent="0.2">
      <c r="A676" s="33">
        <f t="shared" si="134"/>
        <v>2000</v>
      </c>
      <c r="B676" s="33">
        <f t="shared" si="135"/>
        <v>2900</v>
      </c>
      <c r="C676" s="34" t="s">
        <v>17</v>
      </c>
      <c r="D676" s="34" t="str">
        <f t="shared" si="136"/>
        <v>2</v>
      </c>
      <c r="E676" s="34">
        <f t="shared" si="137"/>
        <v>5</v>
      </c>
      <c r="F676" s="34" t="str">
        <f t="shared" si="138"/>
        <v>04</v>
      </c>
      <c r="G676" s="34" t="str">
        <f t="shared" si="139"/>
        <v>005</v>
      </c>
      <c r="H676" s="33" t="str">
        <f t="shared" si="140"/>
        <v>E001</v>
      </c>
      <c r="I676" s="34">
        <f t="shared" si="141"/>
        <v>29601</v>
      </c>
      <c r="J676" s="34">
        <f t="shared" si="132"/>
        <v>1</v>
      </c>
      <c r="K676" s="34">
        <f t="shared" si="142"/>
        <v>1</v>
      </c>
      <c r="L676" s="34">
        <f t="shared" si="143"/>
        <v>27</v>
      </c>
      <c r="M676" s="34" t="s">
        <v>22</v>
      </c>
      <c r="N676" s="30">
        <v>40010</v>
      </c>
      <c r="O676" s="30" t="s">
        <v>55</v>
      </c>
      <c r="P676" s="30">
        <v>57</v>
      </c>
      <c r="Q676" s="30">
        <v>0</v>
      </c>
      <c r="R676" s="30">
        <v>29601</v>
      </c>
      <c r="S676" s="24">
        <f t="shared" si="133"/>
        <v>63348.67</v>
      </c>
      <c r="T676" s="24">
        <v>0</v>
      </c>
      <c r="U676" s="24">
        <v>15000</v>
      </c>
      <c r="V676" s="24">
        <v>2000</v>
      </c>
      <c r="W676" s="24">
        <v>6348.67</v>
      </c>
      <c r="Y676" s="24">
        <v>0</v>
      </c>
      <c r="Z676" s="24">
        <v>20000</v>
      </c>
      <c r="AA676" s="24">
        <v>0</v>
      </c>
      <c r="AB676" s="24">
        <v>0</v>
      </c>
      <c r="AC676" s="24">
        <v>20000</v>
      </c>
      <c r="AD676" s="24">
        <v>0</v>
      </c>
      <c r="AE676" s="24">
        <v>0</v>
      </c>
      <c r="AG676" s="35">
        <v>63348.67</v>
      </c>
      <c r="AH676" s="24">
        <f t="shared" si="144"/>
        <v>0</v>
      </c>
    </row>
    <row r="677" spans="1:34" s="24" customFormat="1" x14ac:dyDescent="0.2">
      <c r="A677" s="33">
        <f t="shared" si="134"/>
        <v>2000</v>
      </c>
      <c r="B677" s="33">
        <f t="shared" si="135"/>
        <v>2900</v>
      </c>
      <c r="C677" s="34" t="s">
        <v>17</v>
      </c>
      <c r="D677" s="34" t="str">
        <f t="shared" si="136"/>
        <v>2</v>
      </c>
      <c r="E677" s="34">
        <f t="shared" si="137"/>
        <v>5</v>
      </c>
      <c r="F677" s="34" t="str">
        <f t="shared" si="138"/>
        <v>04</v>
      </c>
      <c r="G677" s="34" t="str">
        <f t="shared" si="139"/>
        <v>005</v>
      </c>
      <c r="H677" s="33" t="str">
        <f t="shared" si="140"/>
        <v>E001</v>
      </c>
      <c r="I677" s="34">
        <f t="shared" si="141"/>
        <v>29801</v>
      </c>
      <c r="J677" s="34">
        <f t="shared" si="132"/>
        <v>1</v>
      </c>
      <c r="K677" s="34">
        <f t="shared" si="142"/>
        <v>1</v>
      </c>
      <c r="L677" s="34">
        <f t="shared" si="143"/>
        <v>27</v>
      </c>
      <c r="M677" s="34" t="s">
        <v>22</v>
      </c>
      <c r="N677" s="30">
        <v>40010</v>
      </c>
      <c r="O677" s="30" t="s">
        <v>55</v>
      </c>
      <c r="P677" s="30">
        <v>57</v>
      </c>
      <c r="Q677" s="30">
        <v>0</v>
      </c>
      <c r="R677" s="30">
        <v>29801</v>
      </c>
      <c r="S677" s="24">
        <f t="shared" si="133"/>
        <v>54623.619999999995</v>
      </c>
      <c r="T677" s="24">
        <v>0</v>
      </c>
      <c r="U677" s="24">
        <v>15000</v>
      </c>
      <c r="V677" s="24">
        <v>0</v>
      </c>
      <c r="W677" s="24">
        <v>0</v>
      </c>
      <c r="X677" s="24">
        <v>7500</v>
      </c>
      <c r="Y677" s="24">
        <v>7500</v>
      </c>
      <c r="Z677" s="24">
        <v>0</v>
      </c>
      <c r="AA677" s="24">
        <v>24623.62</v>
      </c>
      <c r="AB677" s="24">
        <v>0</v>
      </c>
      <c r="AC677" s="24">
        <v>0</v>
      </c>
      <c r="AD677" s="24">
        <v>0</v>
      </c>
      <c r="AE677" s="24">
        <v>0</v>
      </c>
      <c r="AG677" s="35">
        <v>54623.619999999995</v>
      </c>
      <c r="AH677" s="24">
        <f t="shared" si="144"/>
        <v>0</v>
      </c>
    </row>
    <row r="678" spans="1:34" s="24" customFormat="1" x14ac:dyDescent="0.2">
      <c r="A678" s="33">
        <f t="shared" si="134"/>
        <v>3000</v>
      </c>
      <c r="B678" s="33">
        <f t="shared" si="135"/>
        <v>3100</v>
      </c>
      <c r="C678" s="34" t="s">
        <v>17</v>
      </c>
      <c r="D678" s="34" t="str">
        <f t="shared" si="136"/>
        <v>2</v>
      </c>
      <c r="E678" s="34">
        <f t="shared" si="137"/>
        <v>5</v>
      </c>
      <c r="F678" s="34" t="str">
        <f t="shared" si="138"/>
        <v>04</v>
      </c>
      <c r="G678" s="34" t="str">
        <f t="shared" si="139"/>
        <v>005</v>
      </c>
      <c r="H678" s="33" t="str">
        <f t="shared" si="140"/>
        <v>E001</v>
      </c>
      <c r="I678" s="34">
        <f t="shared" si="141"/>
        <v>31101</v>
      </c>
      <c r="J678" s="34">
        <f t="shared" si="132"/>
        <v>1</v>
      </c>
      <c r="K678" s="34">
        <f t="shared" si="142"/>
        <v>1</v>
      </c>
      <c r="L678" s="34">
        <f t="shared" si="143"/>
        <v>27</v>
      </c>
      <c r="M678" s="34" t="s">
        <v>22</v>
      </c>
      <c r="N678" s="30">
        <v>40010</v>
      </c>
      <c r="O678" s="30" t="s">
        <v>55</v>
      </c>
      <c r="P678" s="30">
        <v>57</v>
      </c>
      <c r="Q678" s="30">
        <v>0</v>
      </c>
      <c r="R678" s="30">
        <v>31101</v>
      </c>
      <c r="S678" s="24">
        <f t="shared" si="133"/>
        <v>1333312.8999999999</v>
      </c>
      <c r="T678" s="24">
        <v>0</v>
      </c>
      <c r="U678" s="24">
        <v>86000</v>
      </c>
      <c r="V678" s="24">
        <v>86000</v>
      </c>
      <c r="W678" s="24">
        <v>120000</v>
      </c>
      <c r="X678" s="24">
        <v>120000</v>
      </c>
      <c r="Y678" s="24">
        <v>150000</v>
      </c>
      <c r="Z678" s="24">
        <v>150000</v>
      </c>
      <c r="AA678" s="24">
        <v>125000</v>
      </c>
      <c r="AB678" s="24">
        <v>118312.9</v>
      </c>
      <c r="AC678" s="24">
        <v>120000</v>
      </c>
      <c r="AD678" s="24">
        <v>86000</v>
      </c>
      <c r="AE678" s="24">
        <v>172000</v>
      </c>
      <c r="AG678" s="35">
        <v>1333312.8999999999</v>
      </c>
      <c r="AH678" s="24">
        <f t="shared" si="144"/>
        <v>0</v>
      </c>
    </row>
    <row r="679" spans="1:34" s="24" customFormat="1" x14ac:dyDescent="0.2">
      <c r="A679" s="33">
        <f t="shared" si="134"/>
        <v>3000</v>
      </c>
      <c r="B679" s="33">
        <f t="shared" si="135"/>
        <v>3100</v>
      </c>
      <c r="C679" s="34" t="s">
        <v>17</v>
      </c>
      <c r="D679" s="34" t="str">
        <f t="shared" si="136"/>
        <v>2</v>
      </c>
      <c r="E679" s="34">
        <f t="shared" si="137"/>
        <v>5</v>
      </c>
      <c r="F679" s="34" t="str">
        <f t="shared" si="138"/>
        <v>04</v>
      </c>
      <c r="G679" s="34" t="str">
        <f t="shared" si="139"/>
        <v>005</v>
      </c>
      <c r="H679" s="33" t="str">
        <f t="shared" si="140"/>
        <v>E001</v>
      </c>
      <c r="I679" s="34">
        <f t="shared" si="141"/>
        <v>31201</v>
      </c>
      <c r="J679" s="34">
        <f t="shared" si="132"/>
        <v>1</v>
      </c>
      <c r="K679" s="34">
        <f t="shared" si="142"/>
        <v>1</v>
      </c>
      <c r="L679" s="34">
        <f t="shared" si="143"/>
        <v>27</v>
      </c>
      <c r="M679" s="34" t="s">
        <v>22</v>
      </c>
      <c r="N679" s="30">
        <v>40010</v>
      </c>
      <c r="O679" s="30" t="s">
        <v>55</v>
      </c>
      <c r="P679" s="30">
        <v>57</v>
      </c>
      <c r="Q679" s="30">
        <v>0</v>
      </c>
      <c r="R679" s="30">
        <v>31201</v>
      </c>
      <c r="S679" s="24">
        <f t="shared" si="133"/>
        <v>59615.39</v>
      </c>
      <c r="T679" s="24">
        <v>0</v>
      </c>
      <c r="U679" s="24">
        <v>5000</v>
      </c>
      <c r="V679" s="24">
        <v>0</v>
      </c>
      <c r="W679" s="24">
        <v>0</v>
      </c>
      <c r="X679" s="24">
        <v>26881</v>
      </c>
      <c r="Y679" s="24">
        <v>1150</v>
      </c>
      <c r="Z679" s="24">
        <v>10584.39</v>
      </c>
      <c r="AA679" s="24">
        <v>0</v>
      </c>
      <c r="AB679" s="24">
        <v>0</v>
      </c>
      <c r="AC679" s="24">
        <v>16000</v>
      </c>
      <c r="AD679" s="24">
        <v>0</v>
      </c>
      <c r="AE679" s="24">
        <v>0</v>
      </c>
      <c r="AG679" s="35">
        <v>59615.39</v>
      </c>
      <c r="AH679" s="24">
        <f t="shared" si="144"/>
        <v>0</v>
      </c>
    </row>
    <row r="680" spans="1:34" s="24" customFormat="1" x14ac:dyDescent="0.2">
      <c r="A680" s="33">
        <f t="shared" si="134"/>
        <v>3000</v>
      </c>
      <c r="B680" s="33">
        <f t="shared" si="135"/>
        <v>3100</v>
      </c>
      <c r="C680" s="34" t="s">
        <v>17</v>
      </c>
      <c r="D680" s="34" t="str">
        <f t="shared" si="136"/>
        <v>2</v>
      </c>
      <c r="E680" s="34">
        <f t="shared" si="137"/>
        <v>5</v>
      </c>
      <c r="F680" s="34" t="str">
        <f t="shared" si="138"/>
        <v>04</v>
      </c>
      <c r="G680" s="34" t="str">
        <f t="shared" si="139"/>
        <v>005</v>
      </c>
      <c r="H680" s="33" t="str">
        <f t="shared" si="140"/>
        <v>E001</v>
      </c>
      <c r="I680" s="34">
        <f t="shared" si="141"/>
        <v>31301</v>
      </c>
      <c r="J680" s="34">
        <f t="shared" si="132"/>
        <v>1</v>
      </c>
      <c r="K680" s="34">
        <f t="shared" si="142"/>
        <v>1</v>
      </c>
      <c r="L680" s="34">
        <f t="shared" si="143"/>
        <v>27</v>
      </c>
      <c r="M680" s="34" t="s">
        <v>22</v>
      </c>
      <c r="N680" s="30">
        <v>40010</v>
      </c>
      <c r="O680" s="30" t="s">
        <v>55</v>
      </c>
      <c r="P680" s="30">
        <v>57</v>
      </c>
      <c r="Q680" s="30">
        <v>0</v>
      </c>
      <c r="R680" s="30">
        <v>31301</v>
      </c>
      <c r="S680" s="24">
        <f t="shared" si="133"/>
        <v>1196.1400000000001</v>
      </c>
      <c r="T680" s="24">
        <v>0</v>
      </c>
      <c r="U680" s="24">
        <v>0</v>
      </c>
      <c r="V680" s="24">
        <v>0</v>
      </c>
      <c r="W680" s="24">
        <v>0</v>
      </c>
      <c r="X680" s="24">
        <v>0</v>
      </c>
      <c r="Y680" s="24">
        <v>1196.1400000000001</v>
      </c>
      <c r="Z680" s="24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G680" s="35">
        <v>1196.1400000000001</v>
      </c>
      <c r="AH680" s="24">
        <f t="shared" si="144"/>
        <v>0</v>
      </c>
    </row>
    <row r="681" spans="1:34" s="24" customFormat="1" x14ac:dyDescent="0.2">
      <c r="A681" s="33">
        <f t="shared" si="134"/>
        <v>3000</v>
      </c>
      <c r="B681" s="33">
        <f t="shared" si="135"/>
        <v>3100</v>
      </c>
      <c r="C681" s="34" t="s">
        <v>17</v>
      </c>
      <c r="D681" s="34" t="str">
        <f t="shared" si="136"/>
        <v>2</v>
      </c>
      <c r="E681" s="34">
        <f t="shared" si="137"/>
        <v>5</v>
      </c>
      <c r="F681" s="34" t="str">
        <f t="shared" si="138"/>
        <v>04</v>
      </c>
      <c r="G681" s="34" t="str">
        <f t="shared" si="139"/>
        <v>005</v>
      </c>
      <c r="H681" s="33" t="str">
        <f t="shared" si="140"/>
        <v>E001</v>
      </c>
      <c r="I681" s="34">
        <f t="shared" si="141"/>
        <v>31401</v>
      </c>
      <c r="J681" s="34">
        <f t="shared" si="132"/>
        <v>1</v>
      </c>
      <c r="K681" s="34">
        <f t="shared" si="142"/>
        <v>1</v>
      </c>
      <c r="L681" s="34">
        <f t="shared" si="143"/>
        <v>27</v>
      </c>
      <c r="M681" s="34" t="s">
        <v>22</v>
      </c>
      <c r="N681" s="30">
        <v>40010</v>
      </c>
      <c r="O681" s="30" t="s">
        <v>55</v>
      </c>
      <c r="P681" s="30">
        <v>57</v>
      </c>
      <c r="Q681" s="30">
        <v>0</v>
      </c>
      <c r="R681" s="30">
        <v>31401</v>
      </c>
      <c r="S681" s="24">
        <f t="shared" si="133"/>
        <v>206177.18000000002</v>
      </c>
      <c r="T681" s="24">
        <v>0</v>
      </c>
      <c r="U681" s="24">
        <v>16911.599999999999</v>
      </c>
      <c r="V681" s="24">
        <v>16911.599999999999</v>
      </c>
      <c r="W681" s="24">
        <v>16911.599999999999</v>
      </c>
      <c r="X681" s="24">
        <v>16911.599999999999</v>
      </c>
      <c r="Y681" s="24">
        <v>16911.599999999999</v>
      </c>
      <c r="Z681" s="24">
        <v>16911.599999999999</v>
      </c>
      <c r="AA681" s="24">
        <v>16911.599999999999</v>
      </c>
      <c r="AB681" s="24">
        <v>16911.599999999999</v>
      </c>
      <c r="AC681" s="24">
        <v>17911.599999999999</v>
      </c>
      <c r="AD681" s="24">
        <v>17911.599999999999</v>
      </c>
      <c r="AE681" s="24">
        <v>35061.18</v>
      </c>
      <c r="AG681" s="35">
        <v>206177.18000000002</v>
      </c>
      <c r="AH681" s="24">
        <f t="shared" si="144"/>
        <v>0</v>
      </c>
    </row>
    <row r="682" spans="1:34" s="24" customFormat="1" x14ac:dyDescent="0.2">
      <c r="A682" s="33">
        <f t="shared" si="134"/>
        <v>3000</v>
      </c>
      <c r="B682" s="33">
        <f t="shared" si="135"/>
        <v>3100</v>
      </c>
      <c r="C682" s="34" t="s">
        <v>17</v>
      </c>
      <c r="D682" s="34" t="str">
        <f t="shared" si="136"/>
        <v>2</v>
      </c>
      <c r="E682" s="34">
        <f t="shared" si="137"/>
        <v>5</v>
      </c>
      <c r="F682" s="34" t="str">
        <f t="shared" si="138"/>
        <v>04</v>
      </c>
      <c r="G682" s="34" t="str">
        <f t="shared" si="139"/>
        <v>005</v>
      </c>
      <c r="H682" s="33" t="str">
        <f t="shared" si="140"/>
        <v>E001</v>
      </c>
      <c r="I682" s="34">
        <f t="shared" si="141"/>
        <v>31801</v>
      </c>
      <c r="J682" s="34">
        <f t="shared" si="132"/>
        <v>1</v>
      </c>
      <c r="K682" s="34">
        <f t="shared" si="142"/>
        <v>1</v>
      </c>
      <c r="L682" s="34">
        <f t="shared" si="143"/>
        <v>27</v>
      </c>
      <c r="M682" s="34" t="s">
        <v>22</v>
      </c>
      <c r="N682" s="30">
        <v>40010</v>
      </c>
      <c r="O682" s="30" t="s">
        <v>55</v>
      </c>
      <c r="P682" s="30">
        <v>57</v>
      </c>
      <c r="Q682" s="30">
        <v>0</v>
      </c>
      <c r="R682" s="30">
        <v>31801</v>
      </c>
      <c r="S682" s="24">
        <f t="shared" si="133"/>
        <v>11111.58</v>
      </c>
      <c r="T682" s="24">
        <v>0</v>
      </c>
      <c r="U682" s="24">
        <v>1700</v>
      </c>
      <c r="V682" s="24">
        <v>2000</v>
      </c>
      <c r="W682" s="24">
        <v>0</v>
      </c>
      <c r="X682" s="24">
        <v>400</v>
      </c>
      <c r="Y682" s="24">
        <v>2000</v>
      </c>
      <c r="Z682" s="24">
        <v>1000</v>
      </c>
      <c r="AA682" s="24">
        <v>968.42</v>
      </c>
      <c r="AB682" s="24">
        <v>500</v>
      </c>
      <c r="AC682" s="24">
        <v>500</v>
      </c>
      <c r="AD682" s="24">
        <v>1000</v>
      </c>
      <c r="AE682" s="24">
        <v>1043.1600000000001</v>
      </c>
      <c r="AG682" s="35">
        <v>11111.58</v>
      </c>
      <c r="AH682" s="24">
        <f t="shared" si="144"/>
        <v>0</v>
      </c>
    </row>
    <row r="683" spans="1:34" s="24" customFormat="1" x14ac:dyDescent="0.2">
      <c r="A683" s="33">
        <f t="shared" si="134"/>
        <v>3000</v>
      </c>
      <c r="B683" s="33">
        <f t="shared" si="135"/>
        <v>3200</v>
      </c>
      <c r="C683" s="34" t="s">
        <v>17</v>
      </c>
      <c r="D683" s="34" t="str">
        <f t="shared" si="136"/>
        <v>2</v>
      </c>
      <c r="E683" s="34">
        <f t="shared" si="137"/>
        <v>5</v>
      </c>
      <c r="F683" s="34" t="str">
        <f t="shared" si="138"/>
        <v>04</v>
      </c>
      <c r="G683" s="34" t="str">
        <f t="shared" si="139"/>
        <v>005</v>
      </c>
      <c r="H683" s="33" t="str">
        <f t="shared" si="140"/>
        <v>E001</v>
      </c>
      <c r="I683" s="34">
        <f t="shared" si="141"/>
        <v>32301</v>
      </c>
      <c r="J683" s="34">
        <f t="shared" si="132"/>
        <v>1</v>
      </c>
      <c r="K683" s="34">
        <f t="shared" si="142"/>
        <v>1</v>
      </c>
      <c r="L683" s="34">
        <f t="shared" si="143"/>
        <v>27</v>
      </c>
      <c r="M683" s="34" t="s">
        <v>22</v>
      </c>
      <c r="N683" s="30">
        <v>40010</v>
      </c>
      <c r="O683" s="30" t="s">
        <v>55</v>
      </c>
      <c r="P683" s="30">
        <v>57</v>
      </c>
      <c r="Q683" s="30">
        <v>0</v>
      </c>
      <c r="R683" s="30">
        <v>32301</v>
      </c>
      <c r="S683" s="24">
        <f t="shared" si="133"/>
        <v>1389339.8599999999</v>
      </c>
      <c r="T683" s="24">
        <v>0</v>
      </c>
      <c r="U683" s="24">
        <v>31534.34</v>
      </c>
      <c r="V683" s="24">
        <v>31534.34</v>
      </c>
      <c r="W683" s="24">
        <v>31534.34</v>
      </c>
      <c r="X683" s="24">
        <v>31534.34</v>
      </c>
      <c r="Y683" s="24">
        <v>31534.34</v>
      </c>
      <c r="Z683" s="24">
        <v>31534.34</v>
      </c>
      <c r="AA683" s="24">
        <v>531534.34</v>
      </c>
      <c r="AB683" s="24">
        <v>501534.34</v>
      </c>
      <c r="AC683" s="24">
        <v>72462.12</v>
      </c>
      <c r="AD683" s="24">
        <v>31534.34</v>
      </c>
      <c r="AE683" s="24">
        <v>63068.68</v>
      </c>
      <c r="AG683" s="35">
        <v>1389339.8599999999</v>
      </c>
      <c r="AH683" s="24">
        <f t="shared" si="144"/>
        <v>0</v>
      </c>
    </row>
    <row r="684" spans="1:34" s="24" customFormat="1" x14ac:dyDescent="0.2">
      <c r="A684" s="33">
        <f t="shared" si="134"/>
        <v>3000</v>
      </c>
      <c r="B684" s="33">
        <f t="shared" si="135"/>
        <v>3200</v>
      </c>
      <c r="C684" s="34" t="s">
        <v>17</v>
      </c>
      <c r="D684" s="34" t="str">
        <f t="shared" si="136"/>
        <v>2</v>
      </c>
      <c r="E684" s="34">
        <f t="shared" si="137"/>
        <v>5</v>
      </c>
      <c r="F684" s="34" t="str">
        <f t="shared" si="138"/>
        <v>04</v>
      </c>
      <c r="G684" s="34" t="str">
        <f t="shared" si="139"/>
        <v>005</v>
      </c>
      <c r="H684" s="33" t="str">
        <f t="shared" si="140"/>
        <v>E001</v>
      </c>
      <c r="I684" s="34">
        <f t="shared" si="141"/>
        <v>32505</v>
      </c>
      <c r="J684" s="34">
        <f t="shared" si="132"/>
        <v>1</v>
      </c>
      <c r="K684" s="34">
        <f t="shared" si="142"/>
        <v>1</v>
      </c>
      <c r="L684" s="34">
        <f t="shared" si="143"/>
        <v>27</v>
      </c>
      <c r="M684" s="34" t="s">
        <v>22</v>
      </c>
      <c r="N684" s="30">
        <v>40010</v>
      </c>
      <c r="O684" s="30" t="s">
        <v>55</v>
      </c>
      <c r="P684" s="30">
        <v>57</v>
      </c>
      <c r="Q684" s="30">
        <v>0</v>
      </c>
      <c r="R684" s="30">
        <v>32505</v>
      </c>
      <c r="S684" s="24">
        <f t="shared" si="133"/>
        <v>772748.82999999984</v>
      </c>
      <c r="T684" s="24">
        <v>0</v>
      </c>
      <c r="U684" s="24">
        <v>117946.18</v>
      </c>
      <c r="V684" s="24">
        <v>117946.18</v>
      </c>
      <c r="W684" s="24">
        <v>117946.18</v>
      </c>
      <c r="X684" s="24">
        <v>117946.18</v>
      </c>
      <c r="Y684" s="24">
        <v>117946.18</v>
      </c>
      <c r="Z684" s="24">
        <v>117946.18</v>
      </c>
      <c r="AA684" s="24">
        <v>65071.75</v>
      </c>
      <c r="AE684" s="24">
        <v>0</v>
      </c>
      <c r="AG684" s="35">
        <v>772748.82999999984</v>
      </c>
      <c r="AH684" s="24">
        <f t="shared" si="144"/>
        <v>0</v>
      </c>
    </row>
    <row r="685" spans="1:34" s="24" customFormat="1" x14ac:dyDescent="0.2">
      <c r="A685" s="33">
        <f t="shared" si="134"/>
        <v>3000</v>
      </c>
      <c r="B685" s="33">
        <f t="shared" si="135"/>
        <v>3200</v>
      </c>
      <c r="C685" s="34" t="s">
        <v>17</v>
      </c>
      <c r="D685" s="34" t="str">
        <f t="shared" si="136"/>
        <v>2</v>
      </c>
      <c r="E685" s="34">
        <f t="shared" si="137"/>
        <v>5</v>
      </c>
      <c r="F685" s="34" t="str">
        <f t="shared" si="138"/>
        <v>04</v>
      </c>
      <c r="G685" s="34" t="str">
        <f t="shared" si="139"/>
        <v>005</v>
      </c>
      <c r="H685" s="33" t="str">
        <f t="shared" si="140"/>
        <v>E001</v>
      </c>
      <c r="I685" s="34">
        <f t="shared" si="141"/>
        <v>32601</v>
      </c>
      <c r="J685" s="34">
        <f t="shared" si="132"/>
        <v>1</v>
      </c>
      <c r="K685" s="34">
        <f t="shared" si="142"/>
        <v>1</v>
      </c>
      <c r="L685" s="34">
        <f t="shared" si="143"/>
        <v>27</v>
      </c>
      <c r="M685" s="34" t="s">
        <v>22</v>
      </c>
      <c r="N685" s="30">
        <v>40010</v>
      </c>
      <c r="O685" s="30" t="s">
        <v>55</v>
      </c>
      <c r="P685" s="30">
        <v>57</v>
      </c>
      <c r="Q685" s="30">
        <v>0</v>
      </c>
      <c r="R685" s="30">
        <v>32601</v>
      </c>
      <c r="S685" s="24">
        <f t="shared" si="133"/>
        <v>29375.09</v>
      </c>
      <c r="T685" s="24">
        <v>0</v>
      </c>
      <c r="U685" s="24">
        <v>29375.09</v>
      </c>
      <c r="V685" s="24">
        <v>0</v>
      </c>
      <c r="W685" s="24">
        <v>0</v>
      </c>
      <c r="X685" s="24">
        <v>0</v>
      </c>
      <c r="Y685" s="24">
        <v>0</v>
      </c>
      <c r="Z685" s="24">
        <v>0</v>
      </c>
      <c r="AA685" s="24">
        <v>0</v>
      </c>
      <c r="AB685" s="24">
        <v>0</v>
      </c>
      <c r="AC685" s="24">
        <v>0</v>
      </c>
      <c r="AD685" s="24">
        <v>0</v>
      </c>
      <c r="AE685" s="24">
        <v>0</v>
      </c>
      <c r="AG685" s="35">
        <v>29375.09</v>
      </c>
      <c r="AH685" s="24">
        <f t="shared" si="144"/>
        <v>0</v>
      </c>
    </row>
    <row r="686" spans="1:34" s="24" customFormat="1" x14ac:dyDescent="0.2">
      <c r="A686" s="33">
        <f t="shared" si="134"/>
        <v>3000</v>
      </c>
      <c r="B686" s="33">
        <f t="shared" si="135"/>
        <v>3300</v>
      </c>
      <c r="C686" s="34" t="s">
        <v>17</v>
      </c>
      <c r="D686" s="34" t="str">
        <f t="shared" si="136"/>
        <v>2</v>
      </c>
      <c r="E686" s="34">
        <f t="shared" si="137"/>
        <v>5</v>
      </c>
      <c r="F686" s="34" t="str">
        <f t="shared" si="138"/>
        <v>04</v>
      </c>
      <c r="G686" s="34" t="str">
        <f t="shared" si="139"/>
        <v>005</v>
      </c>
      <c r="H686" s="33" t="str">
        <f t="shared" si="140"/>
        <v>E001</v>
      </c>
      <c r="I686" s="34">
        <f t="shared" si="141"/>
        <v>33301</v>
      </c>
      <c r="J686" s="34">
        <f t="shared" si="132"/>
        <v>1</v>
      </c>
      <c r="K686" s="34">
        <f t="shared" si="142"/>
        <v>1</v>
      </c>
      <c r="L686" s="34">
        <f t="shared" si="143"/>
        <v>27</v>
      </c>
      <c r="M686" s="34" t="s">
        <v>22</v>
      </c>
      <c r="N686" s="30">
        <v>40010</v>
      </c>
      <c r="O686" s="30" t="s">
        <v>55</v>
      </c>
      <c r="P686" s="30">
        <v>57</v>
      </c>
      <c r="Q686" s="30">
        <v>0</v>
      </c>
      <c r="R686" s="30">
        <v>33301</v>
      </c>
      <c r="S686" s="24">
        <f t="shared" si="133"/>
        <v>74962.880000000005</v>
      </c>
      <c r="T686" s="24">
        <v>0</v>
      </c>
      <c r="U686" s="24">
        <v>0</v>
      </c>
      <c r="V686" s="24">
        <v>0</v>
      </c>
      <c r="W686" s="24">
        <v>0</v>
      </c>
      <c r="X686" s="24">
        <v>34962.879999999997</v>
      </c>
      <c r="Y686" s="24">
        <v>40000</v>
      </c>
      <c r="Z686" s="24">
        <v>0</v>
      </c>
      <c r="AA686" s="24">
        <v>0</v>
      </c>
      <c r="AB686" s="24">
        <v>0</v>
      </c>
      <c r="AC686" s="24">
        <v>0</v>
      </c>
      <c r="AD686" s="24">
        <v>0</v>
      </c>
      <c r="AE686" s="24">
        <v>0</v>
      </c>
      <c r="AG686" s="35">
        <v>74962.880000000005</v>
      </c>
      <c r="AH686" s="24">
        <f t="shared" si="144"/>
        <v>0</v>
      </c>
    </row>
    <row r="687" spans="1:34" s="24" customFormat="1" x14ac:dyDescent="0.2">
      <c r="A687" s="33">
        <f t="shared" si="134"/>
        <v>3000</v>
      </c>
      <c r="B687" s="33">
        <f t="shared" si="135"/>
        <v>3300</v>
      </c>
      <c r="C687" s="34" t="s">
        <v>17</v>
      </c>
      <c r="D687" s="34" t="str">
        <f t="shared" si="136"/>
        <v>2</v>
      </c>
      <c r="E687" s="34">
        <f t="shared" si="137"/>
        <v>5</v>
      </c>
      <c r="F687" s="34" t="str">
        <f t="shared" si="138"/>
        <v>04</v>
      </c>
      <c r="G687" s="34" t="str">
        <f t="shared" si="139"/>
        <v>005</v>
      </c>
      <c r="H687" s="33" t="str">
        <f t="shared" si="140"/>
        <v>E001</v>
      </c>
      <c r="I687" s="34">
        <f t="shared" si="141"/>
        <v>33401</v>
      </c>
      <c r="J687" s="34">
        <f t="shared" si="132"/>
        <v>1</v>
      </c>
      <c r="K687" s="34">
        <f t="shared" si="142"/>
        <v>1</v>
      </c>
      <c r="L687" s="34">
        <f t="shared" si="143"/>
        <v>27</v>
      </c>
      <c r="M687" s="34" t="s">
        <v>22</v>
      </c>
      <c r="N687" s="30">
        <v>40010</v>
      </c>
      <c r="O687" s="30" t="s">
        <v>55</v>
      </c>
      <c r="P687" s="30">
        <v>57</v>
      </c>
      <c r="Q687" s="30">
        <v>0</v>
      </c>
      <c r="R687" s="30">
        <v>33401</v>
      </c>
      <c r="S687" s="24">
        <f t="shared" si="133"/>
        <v>215824.03</v>
      </c>
      <c r="T687" s="24">
        <v>0</v>
      </c>
      <c r="U687" s="24">
        <v>0</v>
      </c>
      <c r="V687" s="24">
        <v>0</v>
      </c>
      <c r="W687" s="24">
        <v>35000</v>
      </c>
      <c r="X687" s="24">
        <v>45000</v>
      </c>
      <c r="Y687" s="24">
        <v>50000</v>
      </c>
      <c r="Z687" s="24">
        <v>0</v>
      </c>
      <c r="AA687" s="24">
        <v>45000</v>
      </c>
      <c r="AB687" s="24">
        <v>40824.03</v>
      </c>
      <c r="AC687" s="24">
        <v>0</v>
      </c>
      <c r="AD687" s="24">
        <v>0</v>
      </c>
      <c r="AE687" s="24">
        <v>0</v>
      </c>
      <c r="AG687" s="35">
        <v>215824.03</v>
      </c>
      <c r="AH687" s="24">
        <f t="shared" si="144"/>
        <v>0</v>
      </c>
    </row>
    <row r="688" spans="1:34" s="24" customFormat="1" x14ac:dyDescent="0.2">
      <c r="A688" s="33">
        <f t="shared" si="134"/>
        <v>3000</v>
      </c>
      <c r="B688" s="33">
        <f t="shared" si="135"/>
        <v>3300</v>
      </c>
      <c r="C688" s="34" t="s">
        <v>17</v>
      </c>
      <c r="D688" s="34" t="str">
        <f t="shared" si="136"/>
        <v>2</v>
      </c>
      <c r="E688" s="34">
        <f t="shared" si="137"/>
        <v>5</v>
      </c>
      <c r="F688" s="34" t="str">
        <f t="shared" si="138"/>
        <v>04</v>
      </c>
      <c r="G688" s="34" t="str">
        <f t="shared" si="139"/>
        <v>005</v>
      </c>
      <c r="H688" s="33" t="str">
        <f t="shared" si="140"/>
        <v>E001</v>
      </c>
      <c r="I688" s="34">
        <f t="shared" si="141"/>
        <v>33604</v>
      </c>
      <c r="J688" s="34">
        <f t="shared" si="132"/>
        <v>1</v>
      </c>
      <c r="K688" s="34">
        <f t="shared" si="142"/>
        <v>1</v>
      </c>
      <c r="L688" s="34">
        <f t="shared" si="143"/>
        <v>27</v>
      </c>
      <c r="M688" s="34" t="s">
        <v>22</v>
      </c>
      <c r="N688" s="30">
        <v>40010</v>
      </c>
      <c r="O688" s="30" t="s">
        <v>55</v>
      </c>
      <c r="P688" s="30">
        <v>57</v>
      </c>
      <c r="Q688" s="30">
        <v>0</v>
      </c>
      <c r="R688" s="30">
        <v>33604</v>
      </c>
      <c r="S688" s="24">
        <f t="shared" si="133"/>
        <v>62349.16</v>
      </c>
      <c r="T688" s="24">
        <v>0</v>
      </c>
      <c r="U688" s="24">
        <v>0</v>
      </c>
      <c r="V688" s="24">
        <v>0</v>
      </c>
      <c r="W688" s="24">
        <v>10000</v>
      </c>
      <c r="X688" s="24">
        <v>32349.16</v>
      </c>
      <c r="Y688" s="24">
        <v>10000</v>
      </c>
      <c r="Z688" s="24">
        <v>0</v>
      </c>
      <c r="AA688" s="24">
        <v>0</v>
      </c>
      <c r="AB688" s="24">
        <v>0</v>
      </c>
      <c r="AC688" s="24">
        <v>0</v>
      </c>
      <c r="AD688" s="24">
        <v>10000</v>
      </c>
      <c r="AE688" s="24">
        <v>0</v>
      </c>
      <c r="AG688" s="35">
        <v>62349.16</v>
      </c>
      <c r="AH688" s="24">
        <f t="shared" si="144"/>
        <v>0</v>
      </c>
    </row>
    <row r="689" spans="1:34" s="24" customFormat="1" x14ac:dyDescent="0.2">
      <c r="A689" s="33">
        <f t="shared" si="134"/>
        <v>3000</v>
      </c>
      <c r="B689" s="33">
        <f t="shared" si="135"/>
        <v>3300</v>
      </c>
      <c r="C689" s="34" t="s">
        <v>17</v>
      </c>
      <c r="D689" s="34" t="str">
        <f t="shared" si="136"/>
        <v>2</v>
      </c>
      <c r="E689" s="34">
        <f t="shared" si="137"/>
        <v>5</v>
      </c>
      <c r="F689" s="34" t="str">
        <f t="shared" si="138"/>
        <v>04</v>
      </c>
      <c r="G689" s="34" t="str">
        <f t="shared" si="139"/>
        <v>005</v>
      </c>
      <c r="H689" s="33" t="str">
        <f t="shared" si="140"/>
        <v>E001</v>
      </c>
      <c r="I689" s="34">
        <f t="shared" si="141"/>
        <v>33801</v>
      </c>
      <c r="J689" s="34">
        <f t="shared" si="132"/>
        <v>1</v>
      </c>
      <c r="K689" s="34">
        <f t="shared" si="142"/>
        <v>1</v>
      </c>
      <c r="L689" s="34">
        <f t="shared" si="143"/>
        <v>27</v>
      </c>
      <c r="M689" s="34" t="s">
        <v>22</v>
      </c>
      <c r="N689" s="30">
        <v>40010</v>
      </c>
      <c r="O689" s="30" t="s">
        <v>55</v>
      </c>
      <c r="P689" s="30">
        <v>57</v>
      </c>
      <c r="Q689" s="30">
        <v>0</v>
      </c>
      <c r="R689" s="30">
        <v>33801</v>
      </c>
      <c r="S689" s="24">
        <f t="shared" si="133"/>
        <v>12879200.23</v>
      </c>
      <c r="T689" s="24">
        <v>0</v>
      </c>
      <c r="U689" s="24">
        <v>923924</v>
      </c>
      <c r="V689" s="24">
        <v>1054776</v>
      </c>
      <c r="W689" s="24">
        <v>1059772</v>
      </c>
      <c r="X689" s="24">
        <v>1022360</v>
      </c>
      <c r="Y689" s="24">
        <v>1059772</v>
      </c>
      <c r="Z689" s="24">
        <v>1022360</v>
      </c>
      <c r="AA689" s="24">
        <v>1059772</v>
      </c>
      <c r="AB689" s="24">
        <v>1149338.49</v>
      </c>
      <c r="AC689" s="24">
        <v>1132793.51</v>
      </c>
      <c r="AD689" s="24">
        <v>1159772</v>
      </c>
      <c r="AE689" s="24">
        <v>2234560.23</v>
      </c>
      <c r="AG689" s="35">
        <v>12879200.23</v>
      </c>
      <c r="AH689" s="24">
        <f t="shared" si="144"/>
        <v>0</v>
      </c>
    </row>
    <row r="690" spans="1:34" s="24" customFormat="1" x14ac:dyDescent="0.2">
      <c r="A690" s="33">
        <f t="shared" si="134"/>
        <v>3000</v>
      </c>
      <c r="B690" s="33">
        <f t="shared" si="135"/>
        <v>3300</v>
      </c>
      <c r="C690" s="34" t="s">
        <v>17</v>
      </c>
      <c r="D690" s="34" t="str">
        <f t="shared" si="136"/>
        <v>2</v>
      </c>
      <c r="E690" s="34">
        <f t="shared" si="137"/>
        <v>5</v>
      </c>
      <c r="F690" s="34" t="str">
        <f t="shared" si="138"/>
        <v>04</v>
      </c>
      <c r="G690" s="34" t="str">
        <f t="shared" si="139"/>
        <v>005</v>
      </c>
      <c r="H690" s="33" t="str">
        <f t="shared" si="140"/>
        <v>E001</v>
      </c>
      <c r="I690" s="34">
        <f t="shared" si="141"/>
        <v>33903</v>
      </c>
      <c r="J690" s="34">
        <f t="shared" si="132"/>
        <v>1</v>
      </c>
      <c r="K690" s="34">
        <f t="shared" si="142"/>
        <v>1</v>
      </c>
      <c r="L690" s="34">
        <f t="shared" si="143"/>
        <v>27</v>
      </c>
      <c r="M690" s="34" t="s">
        <v>22</v>
      </c>
      <c r="N690" s="30">
        <v>40010</v>
      </c>
      <c r="O690" s="30" t="s">
        <v>55</v>
      </c>
      <c r="P690" s="30">
        <v>57</v>
      </c>
      <c r="Q690" s="30">
        <v>0</v>
      </c>
      <c r="R690" s="30">
        <v>33903</v>
      </c>
      <c r="S690" s="24">
        <f t="shared" si="133"/>
        <v>207331.12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103665.56</v>
      </c>
      <c r="AD690" s="24">
        <v>103665.56</v>
      </c>
      <c r="AE690" s="24">
        <v>0</v>
      </c>
      <c r="AG690" s="35">
        <v>207331.12</v>
      </c>
      <c r="AH690" s="24">
        <f t="shared" si="144"/>
        <v>0</v>
      </c>
    </row>
    <row r="691" spans="1:34" s="24" customFormat="1" x14ac:dyDescent="0.2">
      <c r="A691" s="33">
        <f t="shared" si="134"/>
        <v>3000</v>
      </c>
      <c r="B691" s="33">
        <f t="shared" si="135"/>
        <v>3400</v>
      </c>
      <c r="C691" s="34" t="s">
        <v>17</v>
      </c>
      <c r="D691" s="34" t="str">
        <f t="shared" si="136"/>
        <v>2</v>
      </c>
      <c r="E691" s="34">
        <f t="shared" si="137"/>
        <v>5</v>
      </c>
      <c r="F691" s="34" t="str">
        <f t="shared" si="138"/>
        <v>04</v>
      </c>
      <c r="G691" s="34" t="str">
        <f t="shared" si="139"/>
        <v>005</v>
      </c>
      <c r="H691" s="33" t="str">
        <f t="shared" si="140"/>
        <v>E001</v>
      </c>
      <c r="I691" s="34">
        <f t="shared" si="141"/>
        <v>34601</v>
      </c>
      <c r="J691" s="34">
        <f t="shared" si="132"/>
        <v>1</v>
      </c>
      <c r="K691" s="34">
        <f t="shared" si="142"/>
        <v>1</v>
      </c>
      <c r="L691" s="34">
        <f t="shared" si="143"/>
        <v>27</v>
      </c>
      <c r="M691" s="34" t="s">
        <v>22</v>
      </c>
      <c r="N691" s="30">
        <v>40010</v>
      </c>
      <c r="O691" s="30" t="s">
        <v>55</v>
      </c>
      <c r="P691" s="30">
        <v>57</v>
      </c>
      <c r="Q691" s="30">
        <v>0</v>
      </c>
      <c r="R691" s="30">
        <v>34601</v>
      </c>
      <c r="S691" s="24">
        <f t="shared" si="133"/>
        <v>34531.839999999997</v>
      </c>
      <c r="T691" s="24">
        <v>0</v>
      </c>
      <c r="U691" s="24">
        <v>1506.55</v>
      </c>
      <c r="V691" s="24">
        <v>1993.23</v>
      </c>
      <c r="W691" s="24">
        <v>2000</v>
      </c>
      <c r="X691" s="24">
        <v>2500</v>
      </c>
      <c r="Y691" s="24">
        <v>3531.84</v>
      </c>
      <c r="Z691" s="24">
        <v>2500</v>
      </c>
      <c r="AA691" s="24">
        <v>5500</v>
      </c>
      <c r="AB691" s="24">
        <v>2500</v>
      </c>
      <c r="AC691" s="24">
        <v>5000</v>
      </c>
      <c r="AD691" s="24">
        <v>5000.22</v>
      </c>
      <c r="AE691" s="24">
        <v>2500</v>
      </c>
      <c r="AG691" s="35">
        <v>34531.839999999997</v>
      </c>
      <c r="AH691" s="24">
        <f t="shared" si="144"/>
        <v>0</v>
      </c>
    </row>
    <row r="692" spans="1:34" s="24" customFormat="1" x14ac:dyDescent="0.2">
      <c r="A692" s="33">
        <f t="shared" si="134"/>
        <v>3000</v>
      </c>
      <c r="B692" s="33">
        <f t="shared" si="135"/>
        <v>3400</v>
      </c>
      <c r="C692" s="34" t="s">
        <v>17</v>
      </c>
      <c r="D692" s="34" t="str">
        <f t="shared" si="136"/>
        <v>2</v>
      </c>
      <c r="E692" s="34">
        <f t="shared" si="137"/>
        <v>5</v>
      </c>
      <c r="F692" s="34" t="str">
        <f t="shared" si="138"/>
        <v>04</v>
      </c>
      <c r="G692" s="34" t="str">
        <f t="shared" si="139"/>
        <v>005</v>
      </c>
      <c r="H692" s="33" t="str">
        <f t="shared" si="140"/>
        <v>E001</v>
      </c>
      <c r="I692" s="34">
        <f t="shared" si="141"/>
        <v>34701</v>
      </c>
      <c r="J692" s="34">
        <f t="shared" si="132"/>
        <v>1</v>
      </c>
      <c r="K692" s="34">
        <f t="shared" si="142"/>
        <v>1</v>
      </c>
      <c r="L692" s="34">
        <f t="shared" si="143"/>
        <v>27</v>
      </c>
      <c r="M692" s="34" t="s">
        <v>22</v>
      </c>
      <c r="N692" s="30">
        <v>40010</v>
      </c>
      <c r="O692" s="30" t="s">
        <v>55</v>
      </c>
      <c r="P692" s="30">
        <v>57</v>
      </c>
      <c r="Q692" s="30">
        <v>0</v>
      </c>
      <c r="R692" s="30">
        <v>34701</v>
      </c>
      <c r="S692" s="24">
        <f t="shared" si="133"/>
        <v>239804.47999999998</v>
      </c>
      <c r="T692" s="24">
        <v>0</v>
      </c>
      <c r="U692" s="24">
        <v>15000</v>
      </c>
      <c r="V692" s="24">
        <v>7000</v>
      </c>
      <c r="W692" s="24">
        <v>22000</v>
      </c>
      <c r="X692" s="24">
        <v>22000</v>
      </c>
      <c r="Y692" s="24">
        <v>20000</v>
      </c>
      <c r="Z692" s="24">
        <v>30000</v>
      </c>
      <c r="AA692" s="24">
        <v>23000</v>
      </c>
      <c r="AB692" s="24">
        <v>24000</v>
      </c>
      <c r="AC692" s="24">
        <v>20000</v>
      </c>
      <c r="AD692" s="24">
        <v>34416.269999999997</v>
      </c>
      <c r="AE692" s="24">
        <v>22388.21</v>
      </c>
      <c r="AG692" s="35">
        <v>239804.48</v>
      </c>
      <c r="AH692" s="24">
        <f t="shared" si="144"/>
        <v>0</v>
      </c>
    </row>
    <row r="693" spans="1:34" s="24" customFormat="1" x14ac:dyDescent="0.2">
      <c r="A693" s="33">
        <f t="shared" si="134"/>
        <v>3000</v>
      </c>
      <c r="B693" s="33">
        <f t="shared" si="135"/>
        <v>3500</v>
      </c>
      <c r="C693" s="34" t="s">
        <v>17</v>
      </c>
      <c r="D693" s="34" t="str">
        <f t="shared" si="136"/>
        <v>2</v>
      </c>
      <c r="E693" s="34">
        <f t="shared" si="137"/>
        <v>5</v>
      </c>
      <c r="F693" s="34" t="str">
        <f t="shared" si="138"/>
        <v>04</v>
      </c>
      <c r="G693" s="34" t="str">
        <f t="shared" si="139"/>
        <v>005</v>
      </c>
      <c r="H693" s="33" t="str">
        <f t="shared" si="140"/>
        <v>E001</v>
      </c>
      <c r="I693" s="34">
        <f t="shared" si="141"/>
        <v>35101</v>
      </c>
      <c r="J693" s="34">
        <f t="shared" si="132"/>
        <v>1</v>
      </c>
      <c r="K693" s="34">
        <f t="shared" si="142"/>
        <v>1</v>
      </c>
      <c r="L693" s="34">
        <f t="shared" si="143"/>
        <v>27</v>
      </c>
      <c r="M693" s="34" t="s">
        <v>22</v>
      </c>
      <c r="N693" s="30">
        <v>40010</v>
      </c>
      <c r="O693" s="30" t="s">
        <v>55</v>
      </c>
      <c r="P693" s="30">
        <v>57</v>
      </c>
      <c r="Q693" s="30">
        <v>0</v>
      </c>
      <c r="R693" s="30">
        <v>35101</v>
      </c>
      <c r="S693" s="24">
        <f t="shared" si="133"/>
        <v>4790374.55</v>
      </c>
      <c r="T693" s="24">
        <v>0</v>
      </c>
      <c r="U693" s="24">
        <v>0</v>
      </c>
      <c r="V693" s="24">
        <v>0</v>
      </c>
      <c r="W693" s="24">
        <v>0</v>
      </c>
      <c r="X693" s="24">
        <v>0</v>
      </c>
      <c r="Y693" s="24">
        <v>0</v>
      </c>
      <c r="Z693" s="24">
        <v>82443</v>
      </c>
      <c r="AA693" s="24">
        <v>67263.649999999994</v>
      </c>
      <c r="AB693" s="24">
        <v>0</v>
      </c>
      <c r="AC693" s="24">
        <v>0</v>
      </c>
      <c r="AD693" s="24">
        <v>2000000</v>
      </c>
      <c r="AE693" s="24">
        <v>2640667.9</v>
      </c>
      <c r="AG693" s="35">
        <v>4790374.55</v>
      </c>
      <c r="AH693" s="24">
        <f t="shared" si="144"/>
        <v>0</v>
      </c>
    </row>
    <row r="694" spans="1:34" s="24" customFormat="1" x14ac:dyDescent="0.2">
      <c r="A694" s="33">
        <f t="shared" si="134"/>
        <v>3000</v>
      </c>
      <c r="B694" s="33">
        <f t="shared" si="135"/>
        <v>3500</v>
      </c>
      <c r="C694" s="34" t="s">
        <v>17</v>
      </c>
      <c r="D694" s="34" t="str">
        <f t="shared" si="136"/>
        <v>2</v>
      </c>
      <c r="E694" s="34">
        <f t="shared" si="137"/>
        <v>5</v>
      </c>
      <c r="F694" s="34" t="str">
        <f t="shared" si="138"/>
        <v>04</v>
      </c>
      <c r="G694" s="34" t="str">
        <f t="shared" si="139"/>
        <v>005</v>
      </c>
      <c r="H694" s="33" t="str">
        <f t="shared" si="140"/>
        <v>E001</v>
      </c>
      <c r="I694" s="34">
        <f t="shared" si="141"/>
        <v>35201</v>
      </c>
      <c r="J694" s="34">
        <f t="shared" si="132"/>
        <v>1</v>
      </c>
      <c r="K694" s="34">
        <f t="shared" si="142"/>
        <v>1</v>
      </c>
      <c r="L694" s="34">
        <f t="shared" si="143"/>
        <v>27</v>
      </c>
      <c r="M694" s="34" t="s">
        <v>22</v>
      </c>
      <c r="N694" s="30">
        <v>40010</v>
      </c>
      <c r="O694" s="30" t="s">
        <v>55</v>
      </c>
      <c r="P694" s="30">
        <v>57</v>
      </c>
      <c r="Q694" s="30">
        <v>0</v>
      </c>
      <c r="R694" s="30">
        <v>35201</v>
      </c>
      <c r="S694" s="24">
        <f t="shared" si="133"/>
        <v>139086.6</v>
      </c>
      <c r="T694" s="24">
        <v>0</v>
      </c>
      <c r="U694" s="24">
        <v>0</v>
      </c>
      <c r="V694" s="24">
        <v>0</v>
      </c>
      <c r="W694" s="24">
        <v>0</v>
      </c>
      <c r="X694" s="24">
        <v>0</v>
      </c>
      <c r="Y694" s="24">
        <v>0</v>
      </c>
      <c r="Z694" s="24">
        <v>30000</v>
      </c>
      <c r="AA694" s="24">
        <v>0</v>
      </c>
      <c r="AB694" s="24">
        <v>0</v>
      </c>
      <c r="AC694" s="24">
        <v>109086.6</v>
      </c>
      <c r="AD694" s="24">
        <v>0</v>
      </c>
      <c r="AE694" s="24">
        <v>0</v>
      </c>
      <c r="AG694" s="35">
        <v>139086.6</v>
      </c>
      <c r="AH694" s="24">
        <f t="shared" si="144"/>
        <v>0</v>
      </c>
    </row>
    <row r="695" spans="1:34" s="24" customFormat="1" x14ac:dyDescent="0.2">
      <c r="A695" s="33">
        <f t="shared" si="134"/>
        <v>3000</v>
      </c>
      <c r="B695" s="33">
        <f t="shared" si="135"/>
        <v>3500</v>
      </c>
      <c r="C695" s="34" t="s">
        <v>17</v>
      </c>
      <c r="D695" s="34" t="str">
        <f t="shared" si="136"/>
        <v>2</v>
      </c>
      <c r="E695" s="34">
        <f t="shared" si="137"/>
        <v>5</v>
      </c>
      <c r="F695" s="34" t="str">
        <f t="shared" si="138"/>
        <v>04</v>
      </c>
      <c r="G695" s="34" t="str">
        <f t="shared" si="139"/>
        <v>005</v>
      </c>
      <c r="H695" s="33" t="str">
        <f t="shared" si="140"/>
        <v>E001</v>
      </c>
      <c r="I695" s="34">
        <f t="shared" si="141"/>
        <v>35401</v>
      </c>
      <c r="J695" s="34">
        <f t="shared" si="132"/>
        <v>1</v>
      </c>
      <c r="K695" s="34">
        <f t="shared" si="142"/>
        <v>1</v>
      </c>
      <c r="L695" s="34">
        <f t="shared" si="143"/>
        <v>27</v>
      </c>
      <c r="M695" s="34" t="s">
        <v>22</v>
      </c>
      <c r="N695" s="30">
        <v>40010</v>
      </c>
      <c r="O695" s="30" t="s">
        <v>55</v>
      </c>
      <c r="P695" s="30">
        <v>57</v>
      </c>
      <c r="Q695" s="30">
        <v>0</v>
      </c>
      <c r="R695" s="30">
        <v>35401</v>
      </c>
      <c r="S695" s="24">
        <f t="shared" si="133"/>
        <v>671547.5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24">
        <v>462963.55</v>
      </c>
      <c r="AA695" s="24">
        <v>84098.99</v>
      </c>
      <c r="AB695" s="24">
        <v>55000</v>
      </c>
      <c r="AC695" s="24">
        <v>0</v>
      </c>
      <c r="AD695" s="24">
        <v>69484.960000000006</v>
      </c>
      <c r="AE695" s="24">
        <v>0</v>
      </c>
      <c r="AG695" s="35">
        <v>671547.5</v>
      </c>
      <c r="AH695" s="24">
        <f t="shared" si="144"/>
        <v>0</v>
      </c>
    </row>
    <row r="696" spans="1:34" s="24" customFormat="1" x14ac:dyDescent="0.2">
      <c r="A696" s="33">
        <f t="shared" si="134"/>
        <v>3000</v>
      </c>
      <c r="B696" s="33">
        <f t="shared" si="135"/>
        <v>3500</v>
      </c>
      <c r="C696" s="34" t="s">
        <v>17</v>
      </c>
      <c r="D696" s="34" t="str">
        <f t="shared" si="136"/>
        <v>2</v>
      </c>
      <c r="E696" s="34">
        <f t="shared" si="137"/>
        <v>5</v>
      </c>
      <c r="F696" s="34" t="str">
        <f t="shared" si="138"/>
        <v>04</v>
      </c>
      <c r="G696" s="34" t="str">
        <f t="shared" si="139"/>
        <v>005</v>
      </c>
      <c r="H696" s="33" t="str">
        <f t="shared" si="140"/>
        <v>E001</v>
      </c>
      <c r="I696" s="34">
        <f t="shared" si="141"/>
        <v>35501</v>
      </c>
      <c r="J696" s="34">
        <f t="shared" si="132"/>
        <v>1</v>
      </c>
      <c r="K696" s="34">
        <f t="shared" si="142"/>
        <v>1</v>
      </c>
      <c r="L696" s="34">
        <f t="shared" si="143"/>
        <v>27</v>
      </c>
      <c r="M696" s="34" t="s">
        <v>22</v>
      </c>
      <c r="N696" s="30">
        <v>40010</v>
      </c>
      <c r="O696" s="30" t="s">
        <v>55</v>
      </c>
      <c r="P696" s="30">
        <v>57</v>
      </c>
      <c r="Q696" s="30">
        <v>0</v>
      </c>
      <c r="R696" s="30">
        <v>35501</v>
      </c>
      <c r="S696" s="24">
        <f t="shared" si="133"/>
        <v>306164.13</v>
      </c>
      <c r="T696" s="24">
        <v>0</v>
      </c>
      <c r="U696" s="24">
        <v>0</v>
      </c>
      <c r="V696" s="24">
        <v>0</v>
      </c>
      <c r="W696" s="24">
        <v>0</v>
      </c>
      <c r="X696" s="24">
        <v>0</v>
      </c>
      <c r="Y696" s="24">
        <v>0</v>
      </c>
      <c r="Z696" s="24">
        <v>0</v>
      </c>
      <c r="AA696" s="24">
        <v>102803.4</v>
      </c>
      <c r="AB696" s="24">
        <v>0</v>
      </c>
      <c r="AC696" s="24">
        <v>6735.62</v>
      </c>
      <c r="AD696" s="24">
        <v>196625.11</v>
      </c>
      <c r="AE696" s="24">
        <v>0</v>
      </c>
      <c r="AG696" s="35">
        <v>306164.13</v>
      </c>
      <c r="AH696" s="24">
        <f t="shared" si="144"/>
        <v>0</v>
      </c>
    </row>
    <row r="697" spans="1:34" s="24" customFormat="1" x14ac:dyDescent="0.2">
      <c r="A697" s="33">
        <f t="shared" si="134"/>
        <v>3000</v>
      </c>
      <c r="B697" s="33">
        <f t="shared" si="135"/>
        <v>3500</v>
      </c>
      <c r="C697" s="34" t="s">
        <v>17</v>
      </c>
      <c r="D697" s="34" t="str">
        <f t="shared" si="136"/>
        <v>2</v>
      </c>
      <c r="E697" s="34">
        <f t="shared" si="137"/>
        <v>5</v>
      </c>
      <c r="F697" s="34" t="str">
        <f t="shared" si="138"/>
        <v>04</v>
      </c>
      <c r="G697" s="34" t="str">
        <f t="shared" si="139"/>
        <v>005</v>
      </c>
      <c r="H697" s="33" t="str">
        <f t="shared" si="140"/>
        <v>E001</v>
      </c>
      <c r="I697" s="34">
        <f t="shared" si="141"/>
        <v>35701</v>
      </c>
      <c r="J697" s="34">
        <f t="shared" si="132"/>
        <v>1</v>
      </c>
      <c r="K697" s="34">
        <f t="shared" si="142"/>
        <v>1</v>
      </c>
      <c r="L697" s="34">
        <f t="shared" si="143"/>
        <v>27</v>
      </c>
      <c r="M697" s="34" t="s">
        <v>22</v>
      </c>
      <c r="N697" s="30">
        <v>40010</v>
      </c>
      <c r="O697" s="30" t="s">
        <v>55</v>
      </c>
      <c r="P697" s="30">
        <v>57</v>
      </c>
      <c r="Q697" s="30">
        <v>0</v>
      </c>
      <c r="R697" s="30">
        <v>35701</v>
      </c>
      <c r="S697" s="24">
        <f t="shared" si="133"/>
        <v>595942.91</v>
      </c>
      <c r="T697" s="24">
        <v>0</v>
      </c>
      <c r="U697" s="24">
        <v>0</v>
      </c>
      <c r="V697" s="24">
        <v>0</v>
      </c>
      <c r="W697" s="24">
        <v>0</v>
      </c>
      <c r="X697" s="24">
        <v>0</v>
      </c>
      <c r="Y697" s="24">
        <v>0</v>
      </c>
      <c r="Z697" s="24">
        <v>100000</v>
      </c>
      <c r="AA697" s="24">
        <v>100000</v>
      </c>
      <c r="AB697" s="24">
        <v>100000</v>
      </c>
      <c r="AC697" s="24">
        <v>100000</v>
      </c>
      <c r="AD697" s="24">
        <v>195942.91</v>
      </c>
      <c r="AE697" s="24">
        <v>0</v>
      </c>
      <c r="AG697" s="35">
        <v>595942.91</v>
      </c>
      <c r="AH697" s="24">
        <f t="shared" si="144"/>
        <v>0</v>
      </c>
    </row>
    <row r="698" spans="1:34" s="24" customFormat="1" x14ac:dyDescent="0.2">
      <c r="A698" s="33">
        <f t="shared" si="134"/>
        <v>3000</v>
      </c>
      <c r="B698" s="33">
        <f t="shared" si="135"/>
        <v>3500</v>
      </c>
      <c r="C698" s="34" t="s">
        <v>17</v>
      </c>
      <c r="D698" s="34" t="str">
        <f t="shared" si="136"/>
        <v>2</v>
      </c>
      <c r="E698" s="34">
        <f t="shared" si="137"/>
        <v>5</v>
      </c>
      <c r="F698" s="34" t="str">
        <f t="shared" si="138"/>
        <v>04</v>
      </c>
      <c r="G698" s="34" t="str">
        <f t="shared" si="139"/>
        <v>005</v>
      </c>
      <c r="H698" s="33" t="str">
        <f t="shared" si="140"/>
        <v>E001</v>
      </c>
      <c r="I698" s="34">
        <f t="shared" si="141"/>
        <v>35801</v>
      </c>
      <c r="J698" s="34">
        <f t="shared" si="132"/>
        <v>1</v>
      </c>
      <c r="K698" s="34">
        <f t="shared" si="142"/>
        <v>1</v>
      </c>
      <c r="L698" s="34">
        <f t="shared" si="143"/>
        <v>27</v>
      </c>
      <c r="M698" s="34" t="s">
        <v>22</v>
      </c>
      <c r="N698" s="30">
        <v>40010</v>
      </c>
      <c r="O698" s="30" t="s">
        <v>55</v>
      </c>
      <c r="P698" s="30">
        <v>57</v>
      </c>
      <c r="Q698" s="30">
        <v>0</v>
      </c>
      <c r="R698" s="30">
        <v>35801</v>
      </c>
      <c r="S698" s="24">
        <f t="shared" si="133"/>
        <v>5755.3099999999995</v>
      </c>
      <c r="T698" s="24">
        <v>0</v>
      </c>
      <c r="U698" s="24">
        <v>0</v>
      </c>
      <c r="V698" s="24">
        <v>0</v>
      </c>
      <c r="W698" s="24">
        <v>0</v>
      </c>
      <c r="X698" s="24">
        <v>0</v>
      </c>
      <c r="Y698" s="24">
        <v>0</v>
      </c>
      <c r="Z698" s="24">
        <v>0</v>
      </c>
      <c r="AA698" s="24">
        <v>2000</v>
      </c>
      <c r="AB698" s="24">
        <v>2000</v>
      </c>
      <c r="AC698" s="24">
        <v>1755.31</v>
      </c>
      <c r="AD698" s="24">
        <v>0</v>
      </c>
      <c r="AE698" s="24">
        <v>0</v>
      </c>
      <c r="AG698" s="35">
        <v>5755.3099999999995</v>
      </c>
      <c r="AH698" s="24">
        <f t="shared" si="144"/>
        <v>0</v>
      </c>
    </row>
    <row r="699" spans="1:34" s="24" customFormat="1" x14ac:dyDescent="0.2">
      <c r="A699" s="33">
        <f t="shared" si="134"/>
        <v>3000</v>
      </c>
      <c r="B699" s="33">
        <f t="shared" si="135"/>
        <v>3500</v>
      </c>
      <c r="C699" s="34" t="s">
        <v>17</v>
      </c>
      <c r="D699" s="34" t="str">
        <f t="shared" si="136"/>
        <v>2</v>
      </c>
      <c r="E699" s="34">
        <f t="shared" si="137"/>
        <v>5</v>
      </c>
      <c r="F699" s="34" t="str">
        <f t="shared" si="138"/>
        <v>04</v>
      </c>
      <c r="G699" s="34" t="str">
        <f t="shared" si="139"/>
        <v>005</v>
      </c>
      <c r="H699" s="33" t="str">
        <f t="shared" si="140"/>
        <v>E001</v>
      </c>
      <c r="I699" s="34">
        <f t="shared" si="141"/>
        <v>35901</v>
      </c>
      <c r="J699" s="34">
        <f t="shared" si="132"/>
        <v>1</v>
      </c>
      <c r="K699" s="34">
        <f t="shared" si="142"/>
        <v>1</v>
      </c>
      <c r="L699" s="34">
        <f t="shared" si="143"/>
        <v>27</v>
      </c>
      <c r="M699" s="34" t="s">
        <v>22</v>
      </c>
      <c r="N699" s="30">
        <v>40010</v>
      </c>
      <c r="O699" s="30" t="s">
        <v>55</v>
      </c>
      <c r="P699" s="30">
        <v>57</v>
      </c>
      <c r="Q699" s="30">
        <v>0</v>
      </c>
      <c r="R699" s="30">
        <v>35901</v>
      </c>
      <c r="S699" s="24">
        <f t="shared" si="133"/>
        <v>297357.55</v>
      </c>
      <c r="T699" s="24">
        <v>0</v>
      </c>
      <c r="U699" s="24">
        <v>0</v>
      </c>
      <c r="V699" s="24">
        <v>30000</v>
      </c>
      <c r="W699" s="24">
        <v>0</v>
      </c>
      <c r="X699" s="24">
        <v>30000</v>
      </c>
      <c r="Y699" s="24">
        <v>47357.55</v>
      </c>
      <c r="Z699" s="24">
        <v>0</v>
      </c>
      <c r="AA699" s="24">
        <v>30000</v>
      </c>
      <c r="AB699" s="24">
        <v>101621.7</v>
      </c>
      <c r="AC699" s="24">
        <v>24905.5</v>
      </c>
      <c r="AD699" s="24">
        <v>33472.800000000003</v>
      </c>
      <c r="AE699" s="24">
        <v>0</v>
      </c>
      <c r="AG699" s="35">
        <v>297357.55</v>
      </c>
      <c r="AH699" s="24">
        <f t="shared" si="144"/>
        <v>0</v>
      </c>
    </row>
    <row r="700" spans="1:34" s="24" customFormat="1" x14ac:dyDescent="0.2">
      <c r="A700" s="33">
        <f t="shared" si="134"/>
        <v>3000</v>
      </c>
      <c r="B700" s="33">
        <f t="shared" si="135"/>
        <v>3700</v>
      </c>
      <c r="C700" s="34" t="s">
        <v>17</v>
      </c>
      <c r="D700" s="34" t="str">
        <f t="shared" si="136"/>
        <v>2</v>
      </c>
      <c r="E700" s="34">
        <f t="shared" si="137"/>
        <v>5</v>
      </c>
      <c r="F700" s="34" t="str">
        <f t="shared" si="138"/>
        <v>04</v>
      </c>
      <c r="G700" s="34" t="str">
        <f t="shared" si="139"/>
        <v>005</v>
      </c>
      <c r="H700" s="33" t="str">
        <f t="shared" si="140"/>
        <v>E001</v>
      </c>
      <c r="I700" s="34">
        <f t="shared" si="141"/>
        <v>37104</v>
      </c>
      <c r="J700" s="34">
        <f t="shared" si="132"/>
        <v>1</v>
      </c>
      <c r="K700" s="34">
        <f t="shared" si="142"/>
        <v>1</v>
      </c>
      <c r="L700" s="34">
        <f t="shared" si="143"/>
        <v>27</v>
      </c>
      <c r="M700" s="34" t="s">
        <v>22</v>
      </c>
      <c r="N700" s="30">
        <v>40010</v>
      </c>
      <c r="O700" s="30" t="s">
        <v>55</v>
      </c>
      <c r="P700" s="30">
        <v>57</v>
      </c>
      <c r="Q700" s="30">
        <v>0</v>
      </c>
      <c r="R700" s="30">
        <v>37104</v>
      </c>
      <c r="S700" s="24">
        <f t="shared" si="133"/>
        <v>43164.81</v>
      </c>
      <c r="T700" s="24">
        <v>0</v>
      </c>
      <c r="U700" s="24">
        <v>0</v>
      </c>
      <c r="V700" s="24">
        <v>0</v>
      </c>
      <c r="W700" s="24">
        <v>13164.81</v>
      </c>
      <c r="X700" s="24">
        <v>0</v>
      </c>
      <c r="Y700" s="24">
        <v>0</v>
      </c>
      <c r="Z700" s="24">
        <v>15000</v>
      </c>
      <c r="AA700" s="24">
        <v>0</v>
      </c>
      <c r="AB700" s="24">
        <v>15000</v>
      </c>
      <c r="AC700" s="24">
        <v>0</v>
      </c>
      <c r="AD700" s="24">
        <v>0</v>
      </c>
      <c r="AE700" s="24">
        <v>0</v>
      </c>
      <c r="AG700" s="35">
        <v>43164.81</v>
      </c>
      <c r="AH700" s="24">
        <f t="shared" si="144"/>
        <v>0</v>
      </c>
    </row>
    <row r="701" spans="1:34" s="24" customFormat="1" x14ac:dyDescent="0.2">
      <c r="A701" s="33">
        <f t="shared" si="134"/>
        <v>3000</v>
      </c>
      <c r="B701" s="33">
        <f t="shared" si="135"/>
        <v>3700</v>
      </c>
      <c r="C701" s="34" t="s">
        <v>17</v>
      </c>
      <c r="D701" s="34" t="str">
        <f t="shared" si="136"/>
        <v>2</v>
      </c>
      <c r="E701" s="34">
        <f t="shared" si="137"/>
        <v>5</v>
      </c>
      <c r="F701" s="34" t="str">
        <f t="shared" si="138"/>
        <v>04</v>
      </c>
      <c r="G701" s="34" t="str">
        <f t="shared" si="139"/>
        <v>005</v>
      </c>
      <c r="H701" s="33" t="str">
        <f t="shared" si="140"/>
        <v>E001</v>
      </c>
      <c r="I701" s="34">
        <f t="shared" si="141"/>
        <v>37204</v>
      </c>
      <c r="J701" s="34">
        <f t="shared" si="132"/>
        <v>1</v>
      </c>
      <c r="K701" s="34">
        <f t="shared" si="142"/>
        <v>1</v>
      </c>
      <c r="L701" s="34">
        <f t="shared" si="143"/>
        <v>27</v>
      </c>
      <c r="M701" s="34" t="s">
        <v>22</v>
      </c>
      <c r="N701" s="30">
        <v>40010</v>
      </c>
      <c r="O701" s="30" t="s">
        <v>55</v>
      </c>
      <c r="P701" s="30">
        <v>57</v>
      </c>
      <c r="Q701" s="30">
        <v>0</v>
      </c>
      <c r="R701" s="30">
        <v>37204</v>
      </c>
      <c r="S701" s="24">
        <f t="shared" si="133"/>
        <v>33572.629999999997</v>
      </c>
      <c r="T701" s="24">
        <v>0</v>
      </c>
      <c r="U701" s="24">
        <v>2000</v>
      </c>
      <c r="V701" s="24">
        <v>0</v>
      </c>
      <c r="W701" s="24">
        <v>3000</v>
      </c>
      <c r="X701" s="24">
        <v>6000</v>
      </c>
      <c r="Y701" s="24">
        <v>4000</v>
      </c>
      <c r="Z701" s="24">
        <v>8000</v>
      </c>
      <c r="AA701" s="24">
        <v>4000</v>
      </c>
      <c r="AB701" s="24">
        <v>6572.63</v>
      </c>
      <c r="AC701" s="24">
        <v>0</v>
      </c>
      <c r="AD701" s="24">
        <v>0</v>
      </c>
      <c r="AE701" s="24">
        <v>0</v>
      </c>
      <c r="AG701" s="35">
        <v>33572.629999999997</v>
      </c>
      <c r="AH701" s="24">
        <f t="shared" si="144"/>
        <v>0</v>
      </c>
    </row>
    <row r="702" spans="1:34" s="24" customFormat="1" x14ac:dyDescent="0.2">
      <c r="A702" s="33">
        <f t="shared" si="134"/>
        <v>3000</v>
      </c>
      <c r="B702" s="33">
        <f t="shared" si="135"/>
        <v>3700</v>
      </c>
      <c r="C702" s="34" t="s">
        <v>17</v>
      </c>
      <c r="D702" s="34" t="str">
        <f t="shared" si="136"/>
        <v>2</v>
      </c>
      <c r="E702" s="34">
        <f t="shared" si="137"/>
        <v>5</v>
      </c>
      <c r="F702" s="34" t="str">
        <f t="shared" si="138"/>
        <v>04</v>
      </c>
      <c r="G702" s="34" t="str">
        <f t="shared" si="139"/>
        <v>005</v>
      </c>
      <c r="H702" s="33" t="str">
        <f t="shared" si="140"/>
        <v>E001</v>
      </c>
      <c r="I702" s="34">
        <f t="shared" si="141"/>
        <v>37501</v>
      </c>
      <c r="J702" s="34">
        <f t="shared" si="132"/>
        <v>1</v>
      </c>
      <c r="K702" s="34">
        <f t="shared" si="142"/>
        <v>1</v>
      </c>
      <c r="L702" s="34">
        <f t="shared" si="143"/>
        <v>27</v>
      </c>
      <c r="M702" s="34" t="s">
        <v>22</v>
      </c>
      <c r="N702" s="30">
        <v>40010</v>
      </c>
      <c r="O702" s="30" t="s">
        <v>55</v>
      </c>
      <c r="P702" s="30">
        <v>57</v>
      </c>
      <c r="Q702" s="30">
        <v>0</v>
      </c>
      <c r="R702" s="30">
        <v>37501</v>
      </c>
      <c r="S702" s="24">
        <f t="shared" si="133"/>
        <v>53140.67</v>
      </c>
      <c r="T702" s="24">
        <v>0</v>
      </c>
      <c r="U702" s="24">
        <v>0</v>
      </c>
      <c r="V702" s="24">
        <v>0</v>
      </c>
      <c r="W702" s="24">
        <v>13000</v>
      </c>
      <c r="X702" s="24">
        <v>8000</v>
      </c>
      <c r="Y702" s="24">
        <v>5000</v>
      </c>
      <c r="Z702" s="24">
        <v>5000</v>
      </c>
      <c r="AA702" s="24">
        <v>14400</v>
      </c>
      <c r="AB702" s="24">
        <v>7740.67</v>
      </c>
      <c r="AC702" s="24">
        <v>0</v>
      </c>
      <c r="AD702" s="24">
        <v>0</v>
      </c>
      <c r="AE702" s="24">
        <v>0</v>
      </c>
      <c r="AG702" s="35">
        <v>53140.67</v>
      </c>
      <c r="AH702" s="24">
        <f t="shared" si="144"/>
        <v>0</v>
      </c>
    </row>
    <row r="703" spans="1:34" s="24" customFormat="1" x14ac:dyDescent="0.2">
      <c r="A703" s="33">
        <f t="shared" si="134"/>
        <v>3000</v>
      </c>
      <c r="B703" s="33">
        <f t="shared" si="135"/>
        <v>3700</v>
      </c>
      <c r="C703" s="34" t="s">
        <v>17</v>
      </c>
      <c r="D703" s="34" t="str">
        <f t="shared" si="136"/>
        <v>2</v>
      </c>
      <c r="E703" s="34">
        <f t="shared" si="137"/>
        <v>5</v>
      </c>
      <c r="F703" s="34" t="str">
        <f t="shared" si="138"/>
        <v>04</v>
      </c>
      <c r="G703" s="34" t="str">
        <f t="shared" si="139"/>
        <v>005</v>
      </c>
      <c r="H703" s="33" t="str">
        <f t="shared" si="140"/>
        <v>E001</v>
      </c>
      <c r="I703" s="34">
        <f t="shared" si="141"/>
        <v>37504</v>
      </c>
      <c r="J703" s="34">
        <f t="shared" si="132"/>
        <v>1</v>
      </c>
      <c r="K703" s="34">
        <f t="shared" si="142"/>
        <v>1</v>
      </c>
      <c r="L703" s="34">
        <f t="shared" si="143"/>
        <v>27</v>
      </c>
      <c r="M703" s="34" t="s">
        <v>22</v>
      </c>
      <c r="N703" s="30">
        <v>40010</v>
      </c>
      <c r="O703" s="30" t="s">
        <v>55</v>
      </c>
      <c r="P703" s="30">
        <v>57</v>
      </c>
      <c r="Q703" s="30">
        <v>0</v>
      </c>
      <c r="R703" s="30">
        <v>37504</v>
      </c>
      <c r="S703" s="24">
        <f t="shared" si="133"/>
        <v>2877.65</v>
      </c>
      <c r="T703" s="24">
        <v>0</v>
      </c>
      <c r="U703" s="24">
        <v>2877.65</v>
      </c>
      <c r="V703" s="24">
        <v>0</v>
      </c>
      <c r="W703" s="24">
        <v>0</v>
      </c>
      <c r="X703" s="24">
        <v>0</v>
      </c>
      <c r="Y703" s="24">
        <v>0</v>
      </c>
      <c r="Z703" s="24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G703" s="35">
        <v>2877.65</v>
      </c>
      <c r="AH703" s="24">
        <f t="shared" si="144"/>
        <v>0</v>
      </c>
    </row>
    <row r="704" spans="1:34" s="24" customFormat="1" x14ac:dyDescent="0.2">
      <c r="A704" s="33">
        <f t="shared" si="134"/>
        <v>3000</v>
      </c>
      <c r="B704" s="33">
        <f t="shared" si="135"/>
        <v>3800</v>
      </c>
      <c r="C704" s="34" t="s">
        <v>17</v>
      </c>
      <c r="D704" s="34" t="str">
        <f t="shared" si="136"/>
        <v>2</v>
      </c>
      <c r="E704" s="34">
        <f t="shared" si="137"/>
        <v>5</v>
      </c>
      <c r="F704" s="34" t="str">
        <f t="shared" si="138"/>
        <v>04</v>
      </c>
      <c r="G704" s="34" t="str">
        <f t="shared" si="139"/>
        <v>005</v>
      </c>
      <c r="H704" s="33" t="str">
        <f t="shared" si="140"/>
        <v>E001</v>
      </c>
      <c r="I704" s="34">
        <f t="shared" si="141"/>
        <v>38201</v>
      </c>
      <c r="J704" s="34">
        <f t="shared" si="132"/>
        <v>1</v>
      </c>
      <c r="K704" s="34">
        <f t="shared" si="142"/>
        <v>1</v>
      </c>
      <c r="L704" s="34">
        <f t="shared" si="143"/>
        <v>27</v>
      </c>
      <c r="M704" s="34" t="s">
        <v>22</v>
      </c>
      <c r="N704" s="30">
        <v>40010</v>
      </c>
      <c r="O704" s="30" t="s">
        <v>55</v>
      </c>
      <c r="P704" s="30">
        <v>57</v>
      </c>
      <c r="Q704" s="30">
        <v>0</v>
      </c>
      <c r="R704" s="30">
        <v>38201</v>
      </c>
      <c r="S704" s="24">
        <f t="shared" si="133"/>
        <v>15347.49</v>
      </c>
      <c r="T704" s="24">
        <v>0</v>
      </c>
      <c r="U704" s="24">
        <v>0</v>
      </c>
      <c r="V704" s="24">
        <v>0</v>
      </c>
      <c r="W704" s="24">
        <v>0</v>
      </c>
      <c r="X704" s="24">
        <v>0</v>
      </c>
      <c r="Y704" s="24">
        <v>0</v>
      </c>
      <c r="Z704" s="24">
        <v>0</v>
      </c>
      <c r="AA704" s="24">
        <v>8000</v>
      </c>
      <c r="AB704" s="24">
        <v>0</v>
      </c>
      <c r="AC704" s="24">
        <v>0</v>
      </c>
      <c r="AD704" s="24">
        <v>0</v>
      </c>
      <c r="AE704" s="24">
        <v>7347.49</v>
      </c>
      <c r="AG704" s="35">
        <v>15347.49</v>
      </c>
      <c r="AH704" s="24">
        <f t="shared" si="144"/>
        <v>0</v>
      </c>
    </row>
    <row r="705" spans="1:34" s="24" customFormat="1" x14ac:dyDescent="0.2">
      <c r="A705" s="33">
        <f t="shared" si="134"/>
        <v>3000</v>
      </c>
      <c r="B705" s="33">
        <f t="shared" si="135"/>
        <v>3900</v>
      </c>
      <c r="C705" s="34" t="s">
        <v>17</v>
      </c>
      <c r="D705" s="34" t="str">
        <f t="shared" si="136"/>
        <v>2</v>
      </c>
      <c r="E705" s="34">
        <f t="shared" si="137"/>
        <v>5</v>
      </c>
      <c r="F705" s="34" t="str">
        <f t="shared" si="138"/>
        <v>04</v>
      </c>
      <c r="G705" s="34" t="str">
        <f t="shared" si="139"/>
        <v>005</v>
      </c>
      <c r="H705" s="33" t="str">
        <f t="shared" si="140"/>
        <v>E001</v>
      </c>
      <c r="I705" s="34">
        <f t="shared" si="141"/>
        <v>39202</v>
      </c>
      <c r="J705" s="34">
        <f t="shared" si="132"/>
        <v>1</v>
      </c>
      <c r="K705" s="34">
        <f t="shared" si="142"/>
        <v>1</v>
      </c>
      <c r="L705" s="34">
        <f t="shared" si="143"/>
        <v>27</v>
      </c>
      <c r="M705" s="34" t="s">
        <v>22</v>
      </c>
      <c r="N705" s="30">
        <v>40010</v>
      </c>
      <c r="O705" s="30" t="s">
        <v>55</v>
      </c>
      <c r="P705" s="30">
        <v>57</v>
      </c>
      <c r="Q705" s="30">
        <v>0</v>
      </c>
      <c r="R705" s="30">
        <v>39202</v>
      </c>
      <c r="S705" s="24">
        <f t="shared" si="133"/>
        <v>28776.54</v>
      </c>
      <c r="T705" s="24">
        <v>0</v>
      </c>
      <c r="U705" s="24">
        <v>0</v>
      </c>
      <c r="V705" s="24">
        <v>28776.54</v>
      </c>
      <c r="W705" s="24">
        <v>0</v>
      </c>
      <c r="X705" s="24">
        <v>0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G705" s="35">
        <v>28776.54</v>
      </c>
      <c r="AH705" s="24">
        <f t="shared" si="144"/>
        <v>0</v>
      </c>
    </row>
    <row r="706" spans="1:34" s="24" customFormat="1" x14ac:dyDescent="0.2">
      <c r="A706" s="33">
        <f t="shared" si="134"/>
        <v>2000</v>
      </c>
      <c r="B706" s="33">
        <f t="shared" si="135"/>
        <v>2100</v>
      </c>
      <c r="C706" s="34" t="s">
        <v>17</v>
      </c>
      <c r="D706" s="34" t="str">
        <f t="shared" si="136"/>
        <v>2</v>
      </c>
      <c r="E706" s="34">
        <f t="shared" si="137"/>
        <v>5</v>
      </c>
      <c r="F706" s="34" t="str">
        <f t="shared" si="138"/>
        <v>04</v>
      </c>
      <c r="G706" s="34" t="str">
        <f t="shared" si="139"/>
        <v>005</v>
      </c>
      <c r="H706" s="33" t="str">
        <f t="shared" si="140"/>
        <v>E001</v>
      </c>
      <c r="I706" s="34">
        <f t="shared" si="141"/>
        <v>21101</v>
      </c>
      <c r="J706" s="34">
        <f t="shared" si="132"/>
        <v>1</v>
      </c>
      <c r="K706" s="34">
        <f t="shared" si="142"/>
        <v>4</v>
      </c>
      <c r="L706" s="34">
        <f t="shared" si="143"/>
        <v>27</v>
      </c>
      <c r="M706" s="34" t="s">
        <v>22</v>
      </c>
      <c r="N706" s="32">
        <v>40010</v>
      </c>
      <c r="O706" s="32" t="s">
        <v>55</v>
      </c>
      <c r="P706" s="32">
        <v>57</v>
      </c>
      <c r="Q706" s="32">
        <v>1</v>
      </c>
      <c r="R706" s="32">
        <v>21101</v>
      </c>
      <c r="S706" s="37">
        <f t="shared" si="133"/>
        <v>149</v>
      </c>
      <c r="T706" s="37">
        <v>0</v>
      </c>
      <c r="U706" s="37">
        <v>0</v>
      </c>
      <c r="V706" s="37">
        <v>0</v>
      </c>
      <c r="W706" s="37">
        <v>0</v>
      </c>
      <c r="X706" s="37">
        <v>0</v>
      </c>
      <c r="Y706" s="37">
        <v>0</v>
      </c>
      <c r="Z706" s="37">
        <v>0</v>
      </c>
      <c r="AA706" s="37">
        <v>0</v>
      </c>
      <c r="AB706" s="37">
        <v>0</v>
      </c>
      <c r="AC706" s="37">
        <v>0</v>
      </c>
      <c r="AD706" s="37">
        <v>149</v>
      </c>
      <c r="AE706" s="37">
        <v>0</v>
      </c>
      <c r="AF706" s="31"/>
      <c r="AG706" s="36">
        <v>149</v>
      </c>
      <c r="AH706" s="24">
        <f t="shared" si="144"/>
        <v>0</v>
      </c>
    </row>
    <row r="707" spans="1:34" s="24" customFormat="1" x14ac:dyDescent="0.2">
      <c r="A707" s="33">
        <f t="shared" si="134"/>
        <v>2000</v>
      </c>
      <c r="B707" s="33">
        <f t="shared" si="135"/>
        <v>2100</v>
      </c>
      <c r="C707" s="34" t="s">
        <v>17</v>
      </c>
      <c r="D707" s="34" t="str">
        <f t="shared" si="136"/>
        <v>2</v>
      </c>
      <c r="E707" s="34">
        <f t="shared" si="137"/>
        <v>5</v>
      </c>
      <c r="F707" s="34" t="str">
        <f t="shared" si="138"/>
        <v>04</v>
      </c>
      <c r="G707" s="34" t="str">
        <f t="shared" si="139"/>
        <v>005</v>
      </c>
      <c r="H707" s="33" t="str">
        <f t="shared" si="140"/>
        <v>E001</v>
      </c>
      <c r="I707" s="34">
        <f t="shared" si="141"/>
        <v>21502</v>
      </c>
      <c r="J707" s="34">
        <f t="shared" ref="J707:J770" si="145">IF($A707&lt;=4000,1,IF($A707=5000,2,IF($A707=6000,3,"")))</f>
        <v>1</v>
      </c>
      <c r="K707" s="34">
        <f t="shared" si="142"/>
        <v>4</v>
      </c>
      <c r="L707" s="34">
        <f t="shared" si="143"/>
        <v>27</v>
      </c>
      <c r="M707" s="34" t="s">
        <v>22</v>
      </c>
      <c r="N707" s="32">
        <v>40010</v>
      </c>
      <c r="O707" s="32" t="s">
        <v>55</v>
      </c>
      <c r="P707" s="32">
        <v>57</v>
      </c>
      <c r="Q707" s="32">
        <v>1</v>
      </c>
      <c r="R707" s="32">
        <v>21502</v>
      </c>
      <c r="S707" s="37">
        <f t="shared" ref="S707:S770" si="146">SUM(T707:AE707)</f>
        <v>0</v>
      </c>
      <c r="T707" s="37">
        <v>0</v>
      </c>
      <c r="U707" s="37">
        <v>0</v>
      </c>
      <c r="V707" s="37">
        <v>0</v>
      </c>
      <c r="W707" s="37">
        <v>0</v>
      </c>
      <c r="X707" s="37">
        <v>0</v>
      </c>
      <c r="Y707" s="37">
        <v>0</v>
      </c>
      <c r="Z707" s="37">
        <v>0</v>
      </c>
      <c r="AA707" s="37">
        <v>0</v>
      </c>
      <c r="AB707" s="37">
        <v>0</v>
      </c>
      <c r="AC707" s="37">
        <v>0</v>
      </c>
      <c r="AD707" s="37">
        <v>0</v>
      </c>
      <c r="AE707" s="37">
        <v>0</v>
      </c>
      <c r="AF707" s="31"/>
      <c r="AG707" s="36">
        <v>0</v>
      </c>
      <c r="AH707" s="24">
        <f t="shared" si="144"/>
        <v>0</v>
      </c>
    </row>
    <row r="708" spans="1:34" s="24" customFormat="1" x14ac:dyDescent="0.2">
      <c r="A708" s="33">
        <f t="shared" ref="A708:A771" si="147">LEFT(B708,1)*1000</f>
        <v>2000</v>
      </c>
      <c r="B708" s="33">
        <f t="shared" ref="B708:B771" si="148">LEFT(R708,2)*100</f>
        <v>2200</v>
      </c>
      <c r="C708" s="34" t="s">
        <v>17</v>
      </c>
      <c r="D708" s="34" t="str">
        <f t="shared" ref="D708:D771" si="149">IF($H708="O001",1,"2")</f>
        <v>2</v>
      </c>
      <c r="E708" s="34">
        <f t="shared" ref="E708:E771" si="150">IF($H708="O001",3,5)</f>
        <v>5</v>
      </c>
      <c r="F708" s="34" t="str">
        <f t="shared" ref="F708:F771" si="151">IF($H708="E001","04",IF($H708="M001","04",IF($H708="O001","04","")))</f>
        <v>04</v>
      </c>
      <c r="G708" s="34" t="str">
        <f t="shared" ref="G708:G771" si="152">IF($H708="E001","005",IF($H708="M001","002",IF($H708="O001","001","")))</f>
        <v>005</v>
      </c>
      <c r="H708" s="33" t="str">
        <f t="shared" ref="H708:H771" si="153">LEFT($O708,2)&amp;"01"</f>
        <v>E001</v>
      </c>
      <c r="I708" s="34">
        <f t="shared" ref="I708:I771" si="154">R708</f>
        <v>22104</v>
      </c>
      <c r="J708" s="34">
        <f t="shared" si="145"/>
        <v>1</v>
      </c>
      <c r="K708" s="34">
        <f t="shared" ref="K708:K771" si="155">IF($Q708=1,4,IF($Q708=4,4,1))</f>
        <v>4</v>
      </c>
      <c r="L708" s="34">
        <f t="shared" ref="L708:L771" si="156">IF(N708=40010,27,IF(N708=40020,24,IF(N708=40030,30,IF(N708=40040,21,IF(N708=40050,30,IF(N708=40060,4,15))))))</f>
        <v>27</v>
      </c>
      <c r="M708" s="34" t="s">
        <v>22</v>
      </c>
      <c r="N708" s="32">
        <v>40010</v>
      </c>
      <c r="O708" s="32" t="s">
        <v>55</v>
      </c>
      <c r="P708" s="32">
        <v>57</v>
      </c>
      <c r="Q708" s="32">
        <v>1</v>
      </c>
      <c r="R708" s="32">
        <v>22104</v>
      </c>
      <c r="S708" s="37">
        <f t="shared" si="146"/>
        <v>48528.4</v>
      </c>
      <c r="T708" s="37">
        <v>0</v>
      </c>
      <c r="U708" s="37">
        <v>440</v>
      </c>
      <c r="V708" s="37">
        <v>2300</v>
      </c>
      <c r="W708" s="37">
        <v>0</v>
      </c>
      <c r="X708" s="37">
        <v>0</v>
      </c>
      <c r="Y708" s="37">
        <v>2740</v>
      </c>
      <c r="Z708" s="37">
        <v>4109.3999999999996</v>
      </c>
      <c r="AA708" s="37">
        <v>14575</v>
      </c>
      <c r="AB708" s="37">
        <v>0</v>
      </c>
      <c r="AC708" s="37">
        <v>0</v>
      </c>
      <c r="AD708" s="37">
        <v>24364</v>
      </c>
      <c r="AE708" s="37">
        <v>0</v>
      </c>
      <c r="AF708" s="31"/>
      <c r="AG708" s="36">
        <v>48528.4</v>
      </c>
      <c r="AH708" s="24">
        <f t="shared" ref="AH708:AH771" si="157">S708-AG708</f>
        <v>0</v>
      </c>
    </row>
    <row r="709" spans="1:34" s="24" customFormat="1" x14ac:dyDescent="0.2">
      <c r="A709" s="33">
        <f t="shared" si="147"/>
        <v>2000</v>
      </c>
      <c r="B709" s="33">
        <f t="shared" si="148"/>
        <v>2400</v>
      </c>
      <c r="C709" s="34" t="s">
        <v>17</v>
      </c>
      <c r="D709" s="34" t="str">
        <f t="shared" si="149"/>
        <v>2</v>
      </c>
      <c r="E709" s="34">
        <f t="shared" si="150"/>
        <v>5</v>
      </c>
      <c r="F709" s="34" t="str">
        <f t="shared" si="151"/>
        <v>04</v>
      </c>
      <c r="G709" s="34" t="str">
        <f t="shared" si="152"/>
        <v>005</v>
      </c>
      <c r="H709" s="33" t="str">
        <f t="shared" si="153"/>
        <v>E001</v>
      </c>
      <c r="I709" s="34">
        <f t="shared" si="154"/>
        <v>24701</v>
      </c>
      <c r="J709" s="34">
        <f t="shared" si="145"/>
        <v>1</v>
      </c>
      <c r="K709" s="34">
        <f t="shared" si="155"/>
        <v>4</v>
      </c>
      <c r="L709" s="34">
        <f t="shared" si="156"/>
        <v>27</v>
      </c>
      <c r="M709" s="34" t="s">
        <v>22</v>
      </c>
      <c r="N709" s="32">
        <v>40010</v>
      </c>
      <c r="O709" s="32" t="s">
        <v>55</v>
      </c>
      <c r="P709" s="32">
        <v>57</v>
      </c>
      <c r="Q709" s="32">
        <v>1</v>
      </c>
      <c r="R709" s="32">
        <v>24701</v>
      </c>
      <c r="S709" s="37">
        <f t="shared" si="146"/>
        <v>190</v>
      </c>
      <c r="T709" s="37">
        <v>0</v>
      </c>
      <c r="U709" s="37">
        <v>0</v>
      </c>
      <c r="V709" s="37">
        <v>0</v>
      </c>
      <c r="W709" s="37">
        <v>0</v>
      </c>
      <c r="X709" s="37">
        <v>0</v>
      </c>
      <c r="Y709" s="37">
        <v>0</v>
      </c>
      <c r="Z709" s="37">
        <v>0</v>
      </c>
      <c r="AA709" s="37">
        <v>0</v>
      </c>
      <c r="AB709" s="37">
        <v>0</v>
      </c>
      <c r="AC709" s="37">
        <v>0</v>
      </c>
      <c r="AD709" s="37">
        <v>190</v>
      </c>
      <c r="AE709" s="37">
        <v>0</v>
      </c>
      <c r="AF709" s="31"/>
      <c r="AG709" s="36">
        <v>190</v>
      </c>
      <c r="AH709" s="24">
        <f t="shared" si="157"/>
        <v>0</v>
      </c>
    </row>
    <row r="710" spans="1:34" s="24" customFormat="1" x14ac:dyDescent="0.2">
      <c r="A710" s="33">
        <f t="shared" si="147"/>
        <v>2000</v>
      </c>
      <c r="B710" s="33">
        <f t="shared" si="148"/>
        <v>2400</v>
      </c>
      <c r="C710" s="34" t="s">
        <v>17</v>
      </c>
      <c r="D710" s="34" t="str">
        <f t="shared" si="149"/>
        <v>2</v>
      </c>
      <c r="E710" s="34">
        <f t="shared" si="150"/>
        <v>5</v>
      </c>
      <c r="F710" s="34" t="str">
        <f t="shared" si="151"/>
        <v>04</v>
      </c>
      <c r="G710" s="34" t="str">
        <f t="shared" si="152"/>
        <v>005</v>
      </c>
      <c r="H710" s="33" t="str">
        <f t="shared" si="153"/>
        <v>E001</v>
      </c>
      <c r="I710" s="34">
        <f t="shared" si="154"/>
        <v>24901</v>
      </c>
      <c r="J710" s="34">
        <f t="shared" si="145"/>
        <v>1</v>
      </c>
      <c r="K710" s="34">
        <f t="shared" si="155"/>
        <v>4</v>
      </c>
      <c r="L710" s="34">
        <f t="shared" si="156"/>
        <v>27</v>
      </c>
      <c r="M710" s="34" t="s">
        <v>22</v>
      </c>
      <c r="N710" s="32">
        <v>40010</v>
      </c>
      <c r="O710" s="32" t="s">
        <v>55</v>
      </c>
      <c r="P710" s="32">
        <v>57</v>
      </c>
      <c r="Q710" s="32">
        <v>1</v>
      </c>
      <c r="R710" s="32">
        <v>24901</v>
      </c>
      <c r="S710" s="37">
        <f t="shared" si="146"/>
        <v>0</v>
      </c>
      <c r="T710" s="37">
        <v>0</v>
      </c>
      <c r="U710" s="37">
        <v>0</v>
      </c>
      <c r="V710" s="37">
        <v>0</v>
      </c>
      <c r="W710" s="37">
        <v>0</v>
      </c>
      <c r="X710" s="37">
        <v>0</v>
      </c>
      <c r="Y710" s="37">
        <v>0</v>
      </c>
      <c r="Z710" s="37">
        <v>0</v>
      </c>
      <c r="AA710" s="37">
        <v>0</v>
      </c>
      <c r="AB710" s="37">
        <v>0</v>
      </c>
      <c r="AC710" s="37">
        <v>0</v>
      </c>
      <c r="AD710" s="37">
        <v>0</v>
      </c>
      <c r="AE710" s="37">
        <v>0</v>
      </c>
      <c r="AF710" s="31"/>
      <c r="AG710" s="36">
        <v>0</v>
      </c>
      <c r="AH710" s="24">
        <f t="shared" si="157"/>
        <v>0</v>
      </c>
    </row>
    <row r="711" spans="1:34" s="24" customFormat="1" x14ac:dyDescent="0.2">
      <c r="A711" s="33">
        <f t="shared" si="147"/>
        <v>3000</v>
      </c>
      <c r="B711" s="33">
        <f t="shared" si="148"/>
        <v>3300</v>
      </c>
      <c r="C711" s="34" t="s">
        <v>17</v>
      </c>
      <c r="D711" s="34" t="str">
        <f t="shared" si="149"/>
        <v>2</v>
      </c>
      <c r="E711" s="34">
        <f t="shared" si="150"/>
        <v>5</v>
      </c>
      <c r="F711" s="34" t="str">
        <f t="shared" si="151"/>
        <v>04</v>
      </c>
      <c r="G711" s="34" t="str">
        <f t="shared" si="152"/>
        <v>005</v>
      </c>
      <c r="H711" s="33" t="str">
        <f t="shared" si="153"/>
        <v>E001</v>
      </c>
      <c r="I711" s="34">
        <f t="shared" si="154"/>
        <v>33604</v>
      </c>
      <c r="J711" s="34">
        <f t="shared" si="145"/>
        <v>1</v>
      </c>
      <c r="K711" s="34">
        <f t="shared" si="155"/>
        <v>4</v>
      </c>
      <c r="L711" s="34">
        <f t="shared" si="156"/>
        <v>27</v>
      </c>
      <c r="M711" s="34" t="s">
        <v>22</v>
      </c>
      <c r="N711" s="32">
        <v>40010</v>
      </c>
      <c r="O711" s="32" t="s">
        <v>55</v>
      </c>
      <c r="P711" s="32">
        <v>57</v>
      </c>
      <c r="Q711" s="32">
        <v>1</v>
      </c>
      <c r="R711" s="32">
        <v>33604</v>
      </c>
      <c r="S711" s="37">
        <f t="shared" si="146"/>
        <v>1807</v>
      </c>
      <c r="T711" s="37">
        <v>0</v>
      </c>
      <c r="U711" s="37">
        <v>0</v>
      </c>
      <c r="V711" s="37">
        <v>0</v>
      </c>
      <c r="W711" s="37">
        <v>0</v>
      </c>
      <c r="X711" s="37">
        <v>0</v>
      </c>
      <c r="Y711" s="37">
        <v>0</v>
      </c>
      <c r="Z711" s="37">
        <v>0</v>
      </c>
      <c r="AA711" s="37">
        <v>1140</v>
      </c>
      <c r="AB711" s="37">
        <v>0</v>
      </c>
      <c r="AC711" s="37">
        <v>0</v>
      </c>
      <c r="AD711" s="37">
        <v>667</v>
      </c>
      <c r="AE711" s="37">
        <v>0</v>
      </c>
      <c r="AF711" s="31"/>
      <c r="AG711" s="36">
        <v>1807</v>
      </c>
      <c r="AH711" s="24">
        <f t="shared" si="157"/>
        <v>0</v>
      </c>
    </row>
    <row r="712" spans="1:34" s="24" customFormat="1" x14ac:dyDescent="0.2">
      <c r="A712" s="33">
        <f t="shared" si="147"/>
        <v>3000</v>
      </c>
      <c r="B712" s="33">
        <f t="shared" si="148"/>
        <v>3300</v>
      </c>
      <c r="C712" s="34" t="s">
        <v>17</v>
      </c>
      <c r="D712" s="34" t="str">
        <f t="shared" si="149"/>
        <v>2</v>
      </c>
      <c r="E712" s="34">
        <f t="shared" si="150"/>
        <v>5</v>
      </c>
      <c r="F712" s="34" t="str">
        <f t="shared" si="151"/>
        <v>04</v>
      </c>
      <c r="G712" s="34" t="str">
        <f t="shared" si="152"/>
        <v>005</v>
      </c>
      <c r="H712" s="33" t="str">
        <f t="shared" si="153"/>
        <v>E001</v>
      </c>
      <c r="I712" s="34">
        <f t="shared" si="154"/>
        <v>33903</v>
      </c>
      <c r="J712" s="34">
        <f t="shared" si="145"/>
        <v>1</v>
      </c>
      <c r="K712" s="34">
        <f t="shared" si="155"/>
        <v>4</v>
      </c>
      <c r="L712" s="34">
        <f t="shared" si="156"/>
        <v>27</v>
      </c>
      <c r="M712" s="34" t="s">
        <v>22</v>
      </c>
      <c r="N712" s="32">
        <v>40010</v>
      </c>
      <c r="O712" s="32" t="s">
        <v>55</v>
      </c>
      <c r="P712" s="32">
        <v>57</v>
      </c>
      <c r="Q712" s="32">
        <v>1</v>
      </c>
      <c r="R712" s="32">
        <v>33903</v>
      </c>
      <c r="S712" s="37">
        <f t="shared" si="146"/>
        <v>33420.910000000003</v>
      </c>
      <c r="T712" s="37">
        <v>0</v>
      </c>
      <c r="U712" s="37">
        <v>0</v>
      </c>
      <c r="V712" s="37">
        <v>0</v>
      </c>
      <c r="W712" s="37">
        <v>0</v>
      </c>
      <c r="X712" s="37">
        <v>0</v>
      </c>
      <c r="Y712" s="37">
        <v>0</v>
      </c>
      <c r="Z712" s="37">
        <v>0</v>
      </c>
      <c r="AA712" s="37">
        <v>360.91</v>
      </c>
      <c r="AB712" s="37">
        <v>33060</v>
      </c>
      <c r="AC712" s="37">
        <v>0</v>
      </c>
      <c r="AD712" s="37">
        <v>0</v>
      </c>
      <c r="AE712" s="37">
        <v>0</v>
      </c>
      <c r="AF712" s="31"/>
      <c r="AG712" s="36">
        <v>33420.910000000003</v>
      </c>
      <c r="AH712" s="24">
        <f t="shared" si="157"/>
        <v>0</v>
      </c>
    </row>
    <row r="713" spans="1:34" s="24" customFormat="1" x14ac:dyDescent="0.2">
      <c r="A713" s="33">
        <f t="shared" si="147"/>
        <v>3000</v>
      </c>
      <c r="B713" s="33">
        <f t="shared" si="148"/>
        <v>3500</v>
      </c>
      <c r="C713" s="34" t="s">
        <v>17</v>
      </c>
      <c r="D713" s="34" t="str">
        <f t="shared" si="149"/>
        <v>2</v>
      </c>
      <c r="E713" s="34">
        <f t="shared" si="150"/>
        <v>5</v>
      </c>
      <c r="F713" s="34" t="str">
        <f t="shared" si="151"/>
        <v>04</v>
      </c>
      <c r="G713" s="34" t="str">
        <f t="shared" si="152"/>
        <v>005</v>
      </c>
      <c r="H713" s="33" t="str">
        <f t="shared" si="153"/>
        <v>E001</v>
      </c>
      <c r="I713" s="34">
        <f t="shared" si="154"/>
        <v>35201</v>
      </c>
      <c r="J713" s="34">
        <f t="shared" si="145"/>
        <v>1</v>
      </c>
      <c r="K713" s="34">
        <f t="shared" si="155"/>
        <v>4</v>
      </c>
      <c r="L713" s="34">
        <f t="shared" si="156"/>
        <v>27</v>
      </c>
      <c r="M713" s="34" t="s">
        <v>22</v>
      </c>
      <c r="N713" s="32">
        <v>40010</v>
      </c>
      <c r="O713" s="32" t="s">
        <v>55</v>
      </c>
      <c r="P713" s="32">
        <v>57</v>
      </c>
      <c r="Q713" s="32">
        <v>1</v>
      </c>
      <c r="R713" s="32">
        <v>35201</v>
      </c>
      <c r="S713" s="37">
        <f t="shared" si="146"/>
        <v>1000</v>
      </c>
      <c r="T713" s="37">
        <v>0</v>
      </c>
      <c r="U713" s="37">
        <v>0</v>
      </c>
      <c r="V713" s="37">
        <v>0</v>
      </c>
      <c r="W713" s="37">
        <v>0</v>
      </c>
      <c r="X713" s="37">
        <v>0</v>
      </c>
      <c r="Y713" s="37">
        <v>0</v>
      </c>
      <c r="Z713" s="37">
        <v>0</v>
      </c>
      <c r="AA713" s="37">
        <v>0</v>
      </c>
      <c r="AB713" s="37">
        <v>1000</v>
      </c>
      <c r="AC713" s="37">
        <v>0</v>
      </c>
      <c r="AD713" s="37">
        <v>0</v>
      </c>
      <c r="AE713" s="37">
        <v>0</v>
      </c>
      <c r="AF713" s="31"/>
      <c r="AG713" s="36">
        <v>1000</v>
      </c>
      <c r="AH713" s="24">
        <f t="shared" si="157"/>
        <v>0</v>
      </c>
    </row>
    <row r="714" spans="1:34" s="24" customFormat="1" x14ac:dyDescent="0.2">
      <c r="A714" s="33">
        <f t="shared" si="147"/>
        <v>3000</v>
      </c>
      <c r="B714" s="33">
        <f t="shared" si="148"/>
        <v>3500</v>
      </c>
      <c r="C714" s="34" t="s">
        <v>17</v>
      </c>
      <c r="D714" s="34" t="str">
        <f t="shared" si="149"/>
        <v>2</v>
      </c>
      <c r="E714" s="34">
        <f t="shared" si="150"/>
        <v>5</v>
      </c>
      <c r="F714" s="34" t="str">
        <f t="shared" si="151"/>
        <v>04</v>
      </c>
      <c r="G714" s="34" t="str">
        <f t="shared" si="152"/>
        <v>005</v>
      </c>
      <c r="H714" s="33" t="str">
        <f t="shared" si="153"/>
        <v>E001</v>
      </c>
      <c r="I714" s="34">
        <f t="shared" si="154"/>
        <v>35901</v>
      </c>
      <c r="J714" s="34">
        <f t="shared" si="145"/>
        <v>1</v>
      </c>
      <c r="K714" s="34">
        <f t="shared" si="155"/>
        <v>4</v>
      </c>
      <c r="L714" s="34">
        <f t="shared" si="156"/>
        <v>27</v>
      </c>
      <c r="M714" s="34" t="s">
        <v>22</v>
      </c>
      <c r="N714" s="32">
        <v>40010</v>
      </c>
      <c r="O714" s="32" t="s">
        <v>55</v>
      </c>
      <c r="P714" s="32">
        <v>57</v>
      </c>
      <c r="Q714" s="32">
        <v>1</v>
      </c>
      <c r="R714" s="32">
        <v>35901</v>
      </c>
      <c r="S714" s="37">
        <f t="shared" si="146"/>
        <v>12760</v>
      </c>
      <c r="T714" s="37">
        <v>0</v>
      </c>
      <c r="U714" s="37">
        <v>0</v>
      </c>
      <c r="V714" s="37">
        <v>0</v>
      </c>
      <c r="W714" s="37">
        <v>0</v>
      </c>
      <c r="X714" s="37">
        <v>0</v>
      </c>
      <c r="Y714" s="37">
        <v>0</v>
      </c>
      <c r="Z714" s="37">
        <v>0</v>
      </c>
      <c r="AA714" s="37">
        <v>0</v>
      </c>
      <c r="AB714" s="37">
        <v>0</v>
      </c>
      <c r="AC714" s="37">
        <v>0</v>
      </c>
      <c r="AD714" s="37">
        <v>12760</v>
      </c>
      <c r="AE714" s="37">
        <v>0</v>
      </c>
      <c r="AF714" s="31"/>
      <c r="AG714" s="36">
        <v>12760</v>
      </c>
      <c r="AH714" s="24">
        <f t="shared" si="157"/>
        <v>0</v>
      </c>
    </row>
    <row r="715" spans="1:34" s="24" customFormat="1" x14ac:dyDescent="0.2">
      <c r="A715" s="33">
        <f t="shared" si="147"/>
        <v>3000</v>
      </c>
      <c r="B715" s="33">
        <f t="shared" si="148"/>
        <v>3700</v>
      </c>
      <c r="C715" s="34" t="s">
        <v>17</v>
      </c>
      <c r="D715" s="34" t="str">
        <f t="shared" si="149"/>
        <v>2</v>
      </c>
      <c r="E715" s="34">
        <f t="shared" si="150"/>
        <v>5</v>
      </c>
      <c r="F715" s="34" t="str">
        <f t="shared" si="151"/>
        <v>04</v>
      </c>
      <c r="G715" s="34" t="str">
        <f t="shared" si="152"/>
        <v>005</v>
      </c>
      <c r="H715" s="33" t="str">
        <f t="shared" si="153"/>
        <v>E001</v>
      </c>
      <c r="I715" s="34">
        <f t="shared" si="154"/>
        <v>37204</v>
      </c>
      <c r="J715" s="34">
        <f t="shared" si="145"/>
        <v>1</v>
      </c>
      <c r="K715" s="34">
        <f t="shared" si="155"/>
        <v>4</v>
      </c>
      <c r="L715" s="34">
        <f t="shared" si="156"/>
        <v>27</v>
      </c>
      <c r="M715" s="34" t="s">
        <v>22</v>
      </c>
      <c r="N715" s="32">
        <v>40010</v>
      </c>
      <c r="O715" s="32" t="s">
        <v>55</v>
      </c>
      <c r="P715" s="32">
        <v>57</v>
      </c>
      <c r="Q715" s="32">
        <v>1</v>
      </c>
      <c r="R715" s="32">
        <v>37204</v>
      </c>
      <c r="S715" s="37">
        <f t="shared" si="146"/>
        <v>7250</v>
      </c>
      <c r="T715" s="37">
        <v>0</v>
      </c>
      <c r="U715" s="37">
        <v>1000</v>
      </c>
      <c r="V715" s="37">
        <v>0</v>
      </c>
      <c r="W715" s="37">
        <v>0</v>
      </c>
      <c r="X715" s="37">
        <v>0</v>
      </c>
      <c r="Y715" s="37">
        <v>1000</v>
      </c>
      <c r="Z715" s="37">
        <v>0</v>
      </c>
      <c r="AA715" s="37">
        <v>500</v>
      </c>
      <c r="AB715" s="37">
        <v>0</v>
      </c>
      <c r="AC715" s="37">
        <v>0</v>
      </c>
      <c r="AD715" s="37">
        <v>4750</v>
      </c>
      <c r="AE715" s="37">
        <v>0</v>
      </c>
      <c r="AF715" s="31"/>
      <c r="AG715" s="36">
        <v>7250</v>
      </c>
      <c r="AH715" s="24">
        <f t="shared" si="157"/>
        <v>0</v>
      </c>
    </row>
    <row r="716" spans="1:34" s="24" customFormat="1" x14ac:dyDescent="0.2">
      <c r="A716" s="33">
        <f t="shared" si="147"/>
        <v>3000</v>
      </c>
      <c r="B716" s="33">
        <f t="shared" si="148"/>
        <v>3700</v>
      </c>
      <c r="C716" s="34" t="s">
        <v>17</v>
      </c>
      <c r="D716" s="34" t="str">
        <f t="shared" si="149"/>
        <v>2</v>
      </c>
      <c r="E716" s="34">
        <f t="shared" si="150"/>
        <v>5</v>
      </c>
      <c r="F716" s="34" t="str">
        <f t="shared" si="151"/>
        <v>04</v>
      </c>
      <c r="G716" s="34" t="str">
        <f t="shared" si="152"/>
        <v>005</v>
      </c>
      <c r="H716" s="33" t="str">
        <f t="shared" si="153"/>
        <v>E001</v>
      </c>
      <c r="I716" s="34">
        <f t="shared" si="154"/>
        <v>37501</v>
      </c>
      <c r="J716" s="34">
        <f t="shared" si="145"/>
        <v>1</v>
      </c>
      <c r="K716" s="34">
        <f t="shared" si="155"/>
        <v>4</v>
      </c>
      <c r="L716" s="34">
        <f t="shared" si="156"/>
        <v>27</v>
      </c>
      <c r="M716" s="34" t="s">
        <v>22</v>
      </c>
      <c r="N716" s="32">
        <v>40010</v>
      </c>
      <c r="O716" s="32" t="s">
        <v>55</v>
      </c>
      <c r="P716" s="32">
        <v>57</v>
      </c>
      <c r="Q716" s="32">
        <v>1</v>
      </c>
      <c r="R716" s="32">
        <v>37501</v>
      </c>
      <c r="S716" s="37">
        <f t="shared" si="146"/>
        <v>9227</v>
      </c>
      <c r="T716" s="37">
        <v>0</v>
      </c>
      <c r="U716" s="37">
        <v>980</v>
      </c>
      <c r="V716" s="37">
        <v>1422</v>
      </c>
      <c r="W716" s="37">
        <v>0</v>
      </c>
      <c r="X716" s="37">
        <v>0</v>
      </c>
      <c r="Y716" s="37">
        <v>980</v>
      </c>
      <c r="Z716" s="37">
        <v>0</v>
      </c>
      <c r="AA716" s="37">
        <v>0</v>
      </c>
      <c r="AB716" s="37">
        <v>0</v>
      </c>
      <c r="AC716" s="37">
        <v>0</v>
      </c>
      <c r="AD716" s="37">
        <v>5845</v>
      </c>
      <c r="AE716" s="37">
        <v>0</v>
      </c>
      <c r="AF716" s="31"/>
      <c r="AG716" s="36">
        <v>9227</v>
      </c>
      <c r="AH716" s="24">
        <f t="shared" si="157"/>
        <v>0</v>
      </c>
    </row>
    <row r="717" spans="1:34" s="24" customFormat="1" x14ac:dyDescent="0.2">
      <c r="A717" s="33">
        <f t="shared" si="147"/>
        <v>3000</v>
      </c>
      <c r="B717" s="33">
        <f t="shared" si="148"/>
        <v>3700</v>
      </c>
      <c r="C717" s="34" t="s">
        <v>17</v>
      </c>
      <c r="D717" s="34" t="str">
        <f t="shared" si="149"/>
        <v>2</v>
      </c>
      <c r="E717" s="34">
        <f t="shared" si="150"/>
        <v>5</v>
      </c>
      <c r="F717" s="34" t="str">
        <f t="shared" si="151"/>
        <v>04</v>
      </c>
      <c r="G717" s="34" t="str">
        <f t="shared" si="152"/>
        <v>005</v>
      </c>
      <c r="H717" s="33" t="str">
        <f t="shared" si="153"/>
        <v>E001</v>
      </c>
      <c r="I717" s="34">
        <f t="shared" si="154"/>
        <v>37504</v>
      </c>
      <c r="J717" s="34">
        <f t="shared" si="145"/>
        <v>1</v>
      </c>
      <c r="K717" s="34">
        <f t="shared" si="155"/>
        <v>4</v>
      </c>
      <c r="L717" s="34">
        <f t="shared" si="156"/>
        <v>27</v>
      </c>
      <c r="M717" s="34" t="s">
        <v>22</v>
      </c>
      <c r="N717" s="32">
        <v>40010</v>
      </c>
      <c r="O717" s="32" t="s">
        <v>55</v>
      </c>
      <c r="P717" s="32">
        <v>57</v>
      </c>
      <c r="Q717" s="32">
        <v>1</v>
      </c>
      <c r="R717" s="32">
        <v>37504</v>
      </c>
      <c r="S717" s="37">
        <f t="shared" si="146"/>
        <v>1510</v>
      </c>
      <c r="T717" s="37">
        <v>0</v>
      </c>
      <c r="U717" s="37">
        <v>0</v>
      </c>
      <c r="V717" s="37">
        <v>755</v>
      </c>
      <c r="W717" s="37">
        <v>0</v>
      </c>
      <c r="X717" s="37">
        <v>0</v>
      </c>
      <c r="Y717" s="37">
        <v>755</v>
      </c>
      <c r="Z717" s="37">
        <v>0</v>
      </c>
      <c r="AA717" s="37">
        <v>0</v>
      </c>
      <c r="AB717" s="37">
        <v>0</v>
      </c>
      <c r="AC717" s="37">
        <v>0</v>
      </c>
      <c r="AD717" s="37">
        <v>0</v>
      </c>
      <c r="AE717" s="37">
        <v>0</v>
      </c>
      <c r="AF717" s="31"/>
      <c r="AG717" s="36">
        <v>1510</v>
      </c>
      <c r="AH717" s="24">
        <f t="shared" si="157"/>
        <v>0</v>
      </c>
    </row>
    <row r="718" spans="1:34" s="24" customFormat="1" x14ac:dyDescent="0.2">
      <c r="A718" s="33">
        <f t="shared" si="147"/>
        <v>2000</v>
      </c>
      <c r="B718" s="33">
        <f t="shared" si="148"/>
        <v>2100</v>
      </c>
      <c r="C718" s="34" t="s">
        <v>17</v>
      </c>
      <c r="D718" s="34" t="str">
        <f t="shared" si="149"/>
        <v>2</v>
      </c>
      <c r="E718" s="34">
        <f t="shared" si="150"/>
        <v>5</v>
      </c>
      <c r="F718" s="34" t="str">
        <f t="shared" si="151"/>
        <v>04</v>
      </c>
      <c r="G718" s="34" t="str">
        <f t="shared" si="152"/>
        <v>005</v>
      </c>
      <c r="H718" s="33" t="str">
        <f t="shared" si="153"/>
        <v>E001</v>
      </c>
      <c r="I718" s="34">
        <f t="shared" si="154"/>
        <v>21502</v>
      </c>
      <c r="J718" s="34">
        <f t="shared" si="145"/>
        <v>1</v>
      </c>
      <c r="K718" s="34">
        <f t="shared" si="155"/>
        <v>1</v>
      </c>
      <c r="L718" s="34">
        <f t="shared" si="156"/>
        <v>27</v>
      </c>
      <c r="M718" s="34" t="s">
        <v>22</v>
      </c>
      <c r="N718" s="30">
        <v>40010</v>
      </c>
      <c r="O718" s="30" t="s">
        <v>55</v>
      </c>
      <c r="P718" s="30">
        <v>57</v>
      </c>
      <c r="Q718" s="30">
        <v>2</v>
      </c>
      <c r="R718" s="30">
        <v>21502</v>
      </c>
      <c r="S718" s="24">
        <f t="shared" si="146"/>
        <v>122731.93</v>
      </c>
      <c r="T718" s="24">
        <v>0</v>
      </c>
      <c r="U718" s="24">
        <v>8000</v>
      </c>
      <c r="V718" s="24">
        <v>12500</v>
      </c>
      <c r="W718" s="24">
        <v>7000</v>
      </c>
      <c r="X718" s="24">
        <v>12500</v>
      </c>
      <c r="Y718" s="24">
        <v>12000</v>
      </c>
      <c r="Z718" s="24">
        <v>15000</v>
      </c>
      <c r="AA718" s="24">
        <v>15000</v>
      </c>
      <c r="AB718" s="24">
        <v>14732</v>
      </c>
      <c r="AC718" s="24">
        <v>8500</v>
      </c>
      <c r="AD718" s="24">
        <v>13500</v>
      </c>
      <c r="AE718" s="24">
        <v>3999.93</v>
      </c>
      <c r="AG718" s="35">
        <v>122731.93</v>
      </c>
      <c r="AH718" s="24">
        <f t="shared" si="157"/>
        <v>0</v>
      </c>
    </row>
    <row r="719" spans="1:34" s="24" customFormat="1" x14ac:dyDescent="0.2">
      <c r="A719" s="33">
        <f t="shared" si="147"/>
        <v>2000</v>
      </c>
      <c r="B719" s="33">
        <f t="shared" si="148"/>
        <v>2400</v>
      </c>
      <c r="C719" s="34" t="s">
        <v>17</v>
      </c>
      <c r="D719" s="34" t="str">
        <f t="shared" si="149"/>
        <v>2</v>
      </c>
      <c r="E719" s="34">
        <f t="shared" si="150"/>
        <v>5</v>
      </c>
      <c r="F719" s="34" t="str">
        <f t="shared" si="151"/>
        <v>04</v>
      </c>
      <c r="G719" s="34" t="str">
        <f t="shared" si="152"/>
        <v>005</v>
      </c>
      <c r="H719" s="33" t="str">
        <f t="shared" si="153"/>
        <v>E001</v>
      </c>
      <c r="I719" s="34">
        <f t="shared" si="154"/>
        <v>24401</v>
      </c>
      <c r="J719" s="34">
        <f t="shared" si="145"/>
        <v>1</v>
      </c>
      <c r="K719" s="34">
        <f t="shared" si="155"/>
        <v>1</v>
      </c>
      <c r="L719" s="34">
        <f t="shared" si="156"/>
        <v>27</v>
      </c>
      <c r="M719" s="34" t="s">
        <v>22</v>
      </c>
      <c r="N719" s="30">
        <v>40010</v>
      </c>
      <c r="O719" s="30" t="s">
        <v>55</v>
      </c>
      <c r="P719" s="30">
        <v>57</v>
      </c>
      <c r="Q719" s="30">
        <v>2</v>
      </c>
      <c r="R719" s="30">
        <v>24401</v>
      </c>
      <c r="S719" s="24">
        <f t="shared" si="146"/>
        <v>1144.3499999999999</v>
      </c>
      <c r="T719" s="24">
        <v>0</v>
      </c>
      <c r="U719" s="24">
        <v>0</v>
      </c>
      <c r="V719" s="24">
        <v>0</v>
      </c>
      <c r="W719" s="24">
        <v>0</v>
      </c>
      <c r="X719" s="24">
        <v>1144.3499999999999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0</v>
      </c>
      <c r="AG719" s="35">
        <v>1144.3499999999999</v>
      </c>
      <c r="AH719" s="24">
        <f t="shared" si="157"/>
        <v>0</v>
      </c>
    </row>
    <row r="720" spans="1:34" s="24" customFormat="1" x14ac:dyDescent="0.2">
      <c r="A720" s="33">
        <f t="shared" si="147"/>
        <v>2000</v>
      </c>
      <c r="B720" s="33">
        <f t="shared" si="148"/>
        <v>2400</v>
      </c>
      <c r="C720" s="34" t="s">
        <v>17</v>
      </c>
      <c r="D720" s="34" t="str">
        <f t="shared" si="149"/>
        <v>2</v>
      </c>
      <c r="E720" s="34">
        <f t="shared" si="150"/>
        <v>5</v>
      </c>
      <c r="F720" s="34" t="str">
        <f t="shared" si="151"/>
        <v>04</v>
      </c>
      <c r="G720" s="34" t="str">
        <f t="shared" si="152"/>
        <v>005</v>
      </c>
      <c r="H720" s="33" t="str">
        <f t="shared" si="153"/>
        <v>E001</v>
      </c>
      <c r="I720" s="34">
        <f t="shared" si="154"/>
        <v>24601</v>
      </c>
      <c r="J720" s="34">
        <f t="shared" si="145"/>
        <v>1</v>
      </c>
      <c r="K720" s="34">
        <f t="shared" si="155"/>
        <v>1</v>
      </c>
      <c r="L720" s="34">
        <f t="shared" si="156"/>
        <v>27</v>
      </c>
      <c r="M720" s="34" t="s">
        <v>22</v>
      </c>
      <c r="N720" s="30">
        <v>40010</v>
      </c>
      <c r="O720" s="30" t="s">
        <v>55</v>
      </c>
      <c r="P720" s="30">
        <v>57</v>
      </c>
      <c r="Q720" s="30">
        <v>2</v>
      </c>
      <c r="R720" s="30">
        <v>24601</v>
      </c>
      <c r="S720" s="24">
        <f t="shared" si="146"/>
        <v>21221.74</v>
      </c>
      <c r="T720" s="24">
        <v>0</v>
      </c>
      <c r="U720" s="24">
        <v>2000</v>
      </c>
      <c r="V720" s="24">
        <v>2000</v>
      </c>
      <c r="W720" s="24">
        <v>1000</v>
      </c>
      <c r="X720" s="24">
        <v>3000</v>
      </c>
      <c r="Y720" s="24">
        <v>3000</v>
      </c>
      <c r="Z720" s="24">
        <v>6223</v>
      </c>
      <c r="AA720" s="24">
        <v>0</v>
      </c>
      <c r="AB720" s="24">
        <v>2000</v>
      </c>
      <c r="AC720" s="24">
        <v>1998.74</v>
      </c>
      <c r="AD720" s="24">
        <v>0</v>
      </c>
      <c r="AE720" s="24">
        <v>0</v>
      </c>
      <c r="AG720" s="35">
        <v>21221.74</v>
      </c>
      <c r="AH720" s="24">
        <f t="shared" si="157"/>
        <v>0</v>
      </c>
    </row>
    <row r="721" spans="1:34" s="24" customFormat="1" x14ac:dyDescent="0.2">
      <c r="A721" s="33">
        <f t="shared" si="147"/>
        <v>2000</v>
      </c>
      <c r="B721" s="33">
        <f t="shared" si="148"/>
        <v>2400</v>
      </c>
      <c r="C721" s="34" t="s">
        <v>17</v>
      </c>
      <c r="D721" s="34" t="str">
        <f t="shared" si="149"/>
        <v>2</v>
      </c>
      <c r="E721" s="34">
        <f t="shared" si="150"/>
        <v>5</v>
      </c>
      <c r="F721" s="34" t="str">
        <f t="shared" si="151"/>
        <v>04</v>
      </c>
      <c r="G721" s="34" t="str">
        <f t="shared" si="152"/>
        <v>005</v>
      </c>
      <c r="H721" s="33" t="str">
        <f t="shared" si="153"/>
        <v>E001</v>
      </c>
      <c r="I721" s="34">
        <f t="shared" si="154"/>
        <v>24701</v>
      </c>
      <c r="J721" s="34">
        <f t="shared" si="145"/>
        <v>1</v>
      </c>
      <c r="K721" s="34">
        <f t="shared" si="155"/>
        <v>1</v>
      </c>
      <c r="L721" s="34">
        <f t="shared" si="156"/>
        <v>27</v>
      </c>
      <c r="M721" s="34" t="s">
        <v>22</v>
      </c>
      <c r="N721" s="30">
        <v>40010</v>
      </c>
      <c r="O721" s="30" t="s">
        <v>55</v>
      </c>
      <c r="P721" s="30">
        <v>57</v>
      </c>
      <c r="Q721" s="30">
        <v>2</v>
      </c>
      <c r="R721" s="30">
        <v>24701</v>
      </c>
      <c r="S721" s="24">
        <f t="shared" si="146"/>
        <v>4796.09</v>
      </c>
      <c r="T721" s="24">
        <v>0</v>
      </c>
      <c r="U721" s="24">
        <v>0</v>
      </c>
      <c r="V721" s="24">
        <v>0</v>
      </c>
      <c r="W721" s="24">
        <v>0</v>
      </c>
      <c r="X721" s="24">
        <v>2000</v>
      </c>
      <c r="Y721" s="24">
        <v>0</v>
      </c>
      <c r="Z721" s="24">
        <v>0</v>
      </c>
      <c r="AA721" s="24">
        <v>2796.09</v>
      </c>
      <c r="AB721" s="24">
        <v>0</v>
      </c>
      <c r="AC721" s="24">
        <v>0</v>
      </c>
      <c r="AD721" s="24">
        <v>0</v>
      </c>
      <c r="AE721" s="24">
        <v>0</v>
      </c>
      <c r="AG721" s="35">
        <v>4796.09</v>
      </c>
      <c r="AH721" s="24">
        <f t="shared" si="157"/>
        <v>0</v>
      </c>
    </row>
    <row r="722" spans="1:34" s="24" customFormat="1" x14ac:dyDescent="0.2">
      <c r="A722" s="33">
        <f t="shared" si="147"/>
        <v>2000</v>
      </c>
      <c r="B722" s="33">
        <f t="shared" si="148"/>
        <v>2400</v>
      </c>
      <c r="C722" s="34" t="s">
        <v>17</v>
      </c>
      <c r="D722" s="34" t="str">
        <f t="shared" si="149"/>
        <v>2</v>
      </c>
      <c r="E722" s="34">
        <f t="shared" si="150"/>
        <v>5</v>
      </c>
      <c r="F722" s="34" t="str">
        <f t="shared" si="151"/>
        <v>04</v>
      </c>
      <c r="G722" s="34" t="str">
        <f t="shared" si="152"/>
        <v>005</v>
      </c>
      <c r="H722" s="33" t="str">
        <f t="shared" si="153"/>
        <v>E001</v>
      </c>
      <c r="I722" s="34">
        <f t="shared" si="154"/>
        <v>24801</v>
      </c>
      <c r="J722" s="34">
        <f t="shared" si="145"/>
        <v>1</v>
      </c>
      <c r="K722" s="34">
        <f t="shared" si="155"/>
        <v>1</v>
      </c>
      <c r="L722" s="34">
        <f t="shared" si="156"/>
        <v>27</v>
      </c>
      <c r="M722" s="34" t="s">
        <v>22</v>
      </c>
      <c r="N722" s="30">
        <v>40010</v>
      </c>
      <c r="O722" s="30" t="s">
        <v>55</v>
      </c>
      <c r="P722" s="30">
        <v>57</v>
      </c>
      <c r="Q722" s="30">
        <v>2</v>
      </c>
      <c r="R722" s="30">
        <v>24801</v>
      </c>
      <c r="S722" s="24">
        <f t="shared" si="146"/>
        <v>8409.4599999999991</v>
      </c>
      <c r="T722" s="24">
        <v>0</v>
      </c>
      <c r="U722" s="24">
        <v>0</v>
      </c>
      <c r="V722" s="24">
        <v>2200</v>
      </c>
      <c r="W722" s="24">
        <v>2500</v>
      </c>
      <c r="X722" s="24">
        <v>0</v>
      </c>
      <c r="Y722" s="24">
        <v>1209</v>
      </c>
      <c r="Z722" s="24">
        <v>0</v>
      </c>
      <c r="AA722" s="24">
        <v>0</v>
      </c>
      <c r="AB722" s="24">
        <v>2500.46</v>
      </c>
      <c r="AC722" s="24">
        <v>0</v>
      </c>
      <c r="AD722" s="24">
        <v>0</v>
      </c>
      <c r="AE722" s="24">
        <v>0</v>
      </c>
      <c r="AG722" s="35">
        <v>8409.4599999999991</v>
      </c>
      <c r="AH722" s="24">
        <f t="shared" si="157"/>
        <v>0</v>
      </c>
    </row>
    <row r="723" spans="1:34" s="24" customFormat="1" x14ac:dyDescent="0.2">
      <c r="A723" s="33">
        <f t="shared" si="147"/>
        <v>2000</v>
      </c>
      <c r="B723" s="33">
        <f t="shared" si="148"/>
        <v>2500</v>
      </c>
      <c r="C723" s="34" t="s">
        <v>17</v>
      </c>
      <c r="D723" s="34" t="str">
        <f t="shared" si="149"/>
        <v>2</v>
      </c>
      <c r="E723" s="34">
        <f t="shared" si="150"/>
        <v>5</v>
      </c>
      <c r="F723" s="34" t="str">
        <f t="shared" si="151"/>
        <v>04</v>
      </c>
      <c r="G723" s="34" t="str">
        <f t="shared" si="152"/>
        <v>005</v>
      </c>
      <c r="H723" s="33" t="str">
        <f t="shared" si="153"/>
        <v>E001</v>
      </c>
      <c r="I723" s="34">
        <f t="shared" si="154"/>
        <v>25101</v>
      </c>
      <c r="J723" s="34">
        <f t="shared" si="145"/>
        <v>1</v>
      </c>
      <c r="K723" s="34">
        <f t="shared" si="155"/>
        <v>1</v>
      </c>
      <c r="L723" s="34">
        <f t="shared" si="156"/>
        <v>27</v>
      </c>
      <c r="M723" s="34" t="s">
        <v>22</v>
      </c>
      <c r="N723" s="30">
        <v>40010</v>
      </c>
      <c r="O723" s="30" t="s">
        <v>55</v>
      </c>
      <c r="P723" s="30">
        <v>57</v>
      </c>
      <c r="Q723" s="30">
        <v>2</v>
      </c>
      <c r="R723" s="30">
        <v>25101</v>
      </c>
      <c r="S723" s="24">
        <f t="shared" si="146"/>
        <v>261842.51</v>
      </c>
      <c r="T723" s="24">
        <v>0</v>
      </c>
      <c r="U723" s="24">
        <v>0</v>
      </c>
      <c r="V723" s="24">
        <v>20000</v>
      </c>
      <c r="W723" s="24">
        <v>45000</v>
      </c>
      <c r="X723" s="24">
        <v>25000</v>
      </c>
      <c r="Y723" s="24">
        <v>0</v>
      </c>
      <c r="Z723" s="24">
        <v>0</v>
      </c>
      <c r="AA723" s="24">
        <v>15000</v>
      </c>
      <c r="AB723" s="24">
        <v>69367</v>
      </c>
      <c r="AC723" s="24">
        <v>56476</v>
      </c>
      <c r="AD723" s="24">
        <v>30999.51</v>
      </c>
      <c r="AE723" s="24">
        <v>0</v>
      </c>
      <c r="AG723" s="35">
        <v>261842.51</v>
      </c>
      <c r="AH723" s="24">
        <f t="shared" si="157"/>
        <v>0</v>
      </c>
    </row>
    <row r="724" spans="1:34" s="24" customFormat="1" x14ac:dyDescent="0.2">
      <c r="A724" s="33">
        <f t="shared" si="147"/>
        <v>2000</v>
      </c>
      <c r="B724" s="33">
        <f t="shared" si="148"/>
        <v>2500</v>
      </c>
      <c r="C724" s="34" t="s">
        <v>17</v>
      </c>
      <c r="D724" s="34" t="str">
        <f t="shared" si="149"/>
        <v>2</v>
      </c>
      <c r="E724" s="34">
        <f t="shared" si="150"/>
        <v>5</v>
      </c>
      <c r="F724" s="34" t="str">
        <f t="shared" si="151"/>
        <v>04</v>
      </c>
      <c r="G724" s="34" t="str">
        <f t="shared" si="152"/>
        <v>005</v>
      </c>
      <c r="H724" s="33" t="str">
        <f t="shared" si="153"/>
        <v>E001</v>
      </c>
      <c r="I724" s="34">
        <f t="shared" si="154"/>
        <v>25201</v>
      </c>
      <c r="J724" s="34">
        <f t="shared" si="145"/>
        <v>1</v>
      </c>
      <c r="K724" s="34">
        <f t="shared" si="155"/>
        <v>1</v>
      </c>
      <c r="L724" s="34">
        <f t="shared" si="156"/>
        <v>27</v>
      </c>
      <c r="M724" s="34" t="s">
        <v>22</v>
      </c>
      <c r="N724" s="30">
        <v>40010</v>
      </c>
      <c r="O724" s="30" t="s">
        <v>55</v>
      </c>
      <c r="P724" s="30">
        <v>57</v>
      </c>
      <c r="Q724" s="30">
        <v>2</v>
      </c>
      <c r="R724" s="30">
        <v>25201</v>
      </c>
      <c r="S724" s="24">
        <f t="shared" si="146"/>
        <v>113784.35</v>
      </c>
      <c r="T724" s="24">
        <v>0</v>
      </c>
      <c r="U724" s="24">
        <v>8000</v>
      </c>
      <c r="V724" s="24">
        <v>16190</v>
      </c>
      <c r="W724" s="24">
        <v>15494</v>
      </c>
      <c r="X724" s="24">
        <v>15000</v>
      </c>
      <c r="Y724" s="24">
        <v>20000</v>
      </c>
      <c r="Z724" s="24">
        <v>11600</v>
      </c>
      <c r="AA724" s="24">
        <v>9000</v>
      </c>
      <c r="AB724" s="24">
        <v>11500</v>
      </c>
      <c r="AC724" s="24">
        <v>5000</v>
      </c>
      <c r="AD724" s="24">
        <v>2000.35</v>
      </c>
      <c r="AE724" s="24">
        <v>0</v>
      </c>
      <c r="AG724" s="35">
        <v>113784.35</v>
      </c>
      <c r="AH724" s="24">
        <f t="shared" si="157"/>
        <v>0</v>
      </c>
    </row>
    <row r="725" spans="1:34" s="24" customFormat="1" x14ac:dyDescent="0.2">
      <c r="A725" s="33">
        <f t="shared" si="147"/>
        <v>2000</v>
      </c>
      <c r="B725" s="33">
        <f t="shared" si="148"/>
        <v>2500</v>
      </c>
      <c r="C725" s="34" t="s">
        <v>17</v>
      </c>
      <c r="D725" s="34" t="str">
        <f t="shared" si="149"/>
        <v>2</v>
      </c>
      <c r="E725" s="34">
        <f t="shared" si="150"/>
        <v>5</v>
      </c>
      <c r="F725" s="34" t="str">
        <f t="shared" si="151"/>
        <v>04</v>
      </c>
      <c r="G725" s="34" t="str">
        <f t="shared" si="152"/>
        <v>005</v>
      </c>
      <c r="H725" s="33" t="str">
        <f t="shared" si="153"/>
        <v>E001</v>
      </c>
      <c r="I725" s="34">
        <f t="shared" si="154"/>
        <v>25501</v>
      </c>
      <c r="J725" s="34">
        <f t="shared" si="145"/>
        <v>1</v>
      </c>
      <c r="K725" s="34">
        <f t="shared" si="155"/>
        <v>1</v>
      </c>
      <c r="L725" s="34">
        <f t="shared" si="156"/>
        <v>27</v>
      </c>
      <c r="M725" s="34" t="s">
        <v>22</v>
      </c>
      <c r="N725" s="30">
        <v>40010</v>
      </c>
      <c r="O725" s="30" t="s">
        <v>55</v>
      </c>
      <c r="P725" s="30">
        <v>57</v>
      </c>
      <c r="Q725" s="30">
        <v>2</v>
      </c>
      <c r="R725" s="30">
        <v>25501</v>
      </c>
      <c r="S725" s="24">
        <f t="shared" si="146"/>
        <v>293489.99</v>
      </c>
      <c r="T725" s="24">
        <v>0</v>
      </c>
      <c r="U725" s="24">
        <v>0</v>
      </c>
      <c r="V725" s="24">
        <v>25000</v>
      </c>
      <c r="W725" s="24">
        <v>55000</v>
      </c>
      <c r="X725" s="24">
        <v>17970</v>
      </c>
      <c r="Y725" s="24">
        <v>5000</v>
      </c>
      <c r="Z725" s="24">
        <v>75000</v>
      </c>
      <c r="AA725" s="24">
        <v>62520</v>
      </c>
      <c r="AB725" s="24">
        <v>29000</v>
      </c>
      <c r="AC725" s="24">
        <v>3000</v>
      </c>
      <c r="AD725" s="24">
        <v>999.99</v>
      </c>
      <c r="AE725" s="24">
        <v>20000</v>
      </c>
      <c r="AG725" s="35">
        <v>293489.99</v>
      </c>
      <c r="AH725" s="24">
        <f t="shared" si="157"/>
        <v>0</v>
      </c>
    </row>
    <row r="726" spans="1:34" s="24" customFormat="1" x14ac:dyDescent="0.2">
      <c r="A726" s="33">
        <f t="shared" si="147"/>
        <v>2000</v>
      </c>
      <c r="B726" s="33">
        <f t="shared" si="148"/>
        <v>2500</v>
      </c>
      <c r="C726" s="34" t="s">
        <v>17</v>
      </c>
      <c r="D726" s="34" t="str">
        <f t="shared" si="149"/>
        <v>2</v>
      </c>
      <c r="E726" s="34">
        <f t="shared" si="150"/>
        <v>5</v>
      </c>
      <c r="F726" s="34" t="str">
        <f t="shared" si="151"/>
        <v>04</v>
      </c>
      <c r="G726" s="34" t="str">
        <f t="shared" si="152"/>
        <v>005</v>
      </c>
      <c r="H726" s="33" t="str">
        <f t="shared" si="153"/>
        <v>E001</v>
      </c>
      <c r="I726" s="34">
        <f t="shared" si="154"/>
        <v>25901</v>
      </c>
      <c r="J726" s="34">
        <f t="shared" si="145"/>
        <v>1</v>
      </c>
      <c r="K726" s="34">
        <f t="shared" si="155"/>
        <v>1</v>
      </c>
      <c r="L726" s="34">
        <f t="shared" si="156"/>
        <v>27</v>
      </c>
      <c r="M726" s="34" t="s">
        <v>22</v>
      </c>
      <c r="N726" s="30">
        <v>40010</v>
      </c>
      <c r="O726" s="30" t="s">
        <v>55</v>
      </c>
      <c r="P726" s="30">
        <v>57</v>
      </c>
      <c r="Q726" s="30">
        <v>2</v>
      </c>
      <c r="R726" s="30">
        <v>25901</v>
      </c>
      <c r="S726" s="24">
        <f t="shared" si="146"/>
        <v>98799.45</v>
      </c>
      <c r="T726" s="24">
        <v>2103</v>
      </c>
      <c r="U726" s="24">
        <v>3541</v>
      </c>
      <c r="V726" s="24">
        <v>17114</v>
      </c>
      <c r="W726" s="24">
        <v>5035</v>
      </c>
      <c r="X726" s="24">
        <v>7000</v>
      </c>
      <c r="Y726" s="24">
        <v>15799</v>
      </c>
      <c r="Z726" s="24">
        <v>10000</v>
      </c>
      <c r="AA726" s="24">
        <v>10000.450000000001</v>
      </c>
      <c r="AB726" s="24">
        <v>19480.419999999998</v>
      </c>
      <c r="AC726" s="24">
        <v>0</v>
      </c>
      <c r="AD726" s="24">
        <v>4798.17</v>
      </c>
      <c r="AE726" s="24">
        <v>3928.41</v>
      </c>
      <c r="AG726" s="35">
        <v>98799.45</v>
      </c>
      <c r="AH726" s="24">
        <f t="shared" si="157"/>
        <v>0</v>
      </c>
    </row>
    <row r="727" spans="1:34" s="24" customFormat="1" x14ac:dyDescent="0.2">
      <c r="A727" s="33">
        <f t="shared" si="147"/>
        <v>2000</v>
      </c>
      <c r="B727" s="33">
        <f t="shared" si="148"/>
        <v>2900</v>
      </c>
      <c r="C727" s="34" t="s">
        <v>17</v>
      </c>
      <c r="D727" s="34" t="str">
        <f t="shared" si="149"/>
        <v>2</v>
      </c>
      <c r="E727" s="34">
        <f t="shared" si="150"/>
        <v>5</v>
      </c>
      <c r="F727" s="34" t="str">
        <f t="shared" si="151"/>
        <v>04</v>
      </c>
      <c r="G727" s="34" t="str">
        <f t="shared" si="152"/>
        <v>005</v>
      </c>
      <c r="H727" s="33" t="str">
        <f t="shared" si="153"/>
        <v>E001</v>
      </c>
      <c r="I727" s="34">
        <f t="shared" si="154"/>
        <v>29101</v>
      </c>
      <c r="J727" s="34">
        <f t="shared" si="145"/>
        <v>1</v>
      </c>
      <c r="K727" s="34">
        <f t="shared" si="155"/>
        <v>1</v>
      </c>
      <c r="L727" s="34">
        <f t="shared" si="156"/>
        <v>27</v>
      </c>
      <c r="M727" s="34" t="s">
        <v>22</v>
      </c>
      <c r="N727" s="30">
        <v>40010</v>
      </c>
      <c r="O727" s="30" t="s">
        <v>55</v>
      </c>
      <c r="P727" s="30">
        <v>57</v>
      </c>
      <c r="Q727" s="30">
        <v>2</v>
      </c>
      <c r="R727" s="30">
        <v>29101</v>
      </c>
      <c r="S727" s="24">
        <f t="shared" si="146"/>
        <v>113187.71</v>
      </c>
      <c r="T727" s="24">
        <v>0</v>
      </c>
      <c r="U727" s="24">
        <v>7000</v>
      </c>
      <c r="V727" s="24">
        <v>15000</v>
      </c>
      <c r="W727" s="24">
        <v>5000</v>
      </c>
      <c r="X727" s="24">
        <v>15000</v>
      </c>
      <c r="Y727" s="24">
        <v>10000</v>
      </c>
      <c r="Z727" s="24">
        <v>21688</v>
      </c>
      <c r="AA727" s="24">
        <v>13000</v>
      </c>
      <c r="AB727" s="24">
        <v>10000</v>
      </c>
      <c r="AC727" s="24">
        <v>10000</v>
      </c>
      <c r="AD727" s="24">
        <v>6499.71</v>
      </c>
      <c r="AE727" s="24">
        <v>0</v>
      </c>
      <c r="AG727" s="35">
        <v>113187.71</v>
      </c>
      <c r="AH727" s="24">
        <f t="shared" si="157"/>
        <v>0</v>
      </c>
    </row>
    <row r="728" spans="1:34" s="24" customFormat="1" x14ac:dyDescent="0.2">
      <c r="A728" s="33">
        <f t="shared" si="147"/>
        <v>2000</v>
      </c>
      <c r="B728" s="33">
        <f t="shared" si="148"/>
        <v>2900</v>
      </c>
      <c r="C728" s="34" t="s">
        <v>17</v>
      </c>
      <c r="D728" s="34" t="str">
        <f t="shared" si="149"/>
        <v>2</v>
      </c>
      <c r="E728" s="34">
        <f t="shared" si="150"/>
        <v>5</v>
      </c>
      <c r="F728" s="34" t="str">
        <f t="shared" si="151"/>
        <v>04</v>
      </c>
      <c r="G728" s="34" t="str">
        <f t="shared" si="152"/>
        <v>005</v>
      </c>
      <c r="H728" s="33" t="str">
        <f t="shared" si="153"/>
        <v>E001</v>
      </c>
      <c r="I728" s="34">
        <f t="shared" si="154"/>
        <v>29501</v>
      </c>
      <c r="J728" s="34">
        <f t="shared" si="145"/>
        <v>1</v>
      </c>
      <c r="K728" s="34">
        <f t="shared" si="155"/>
        <v>1</v>
      </c>
      <c r="L728" s="34">
        <f t="shared" si="156"/>
        <v>27</v>
      </c>
      <c r="M728" s="34" t="s">
        <v>22</v>
      </c>
      <c r="N728" s="30">
        <v>40010</v>
      </c>
      <c r="O728" s="30" t="s">
        <v>55</v>
      </c>
      <c r="P728" s="30">
        <v>57</v>
      </c>
      <c r="Q728" s="30">
        <v>2</v>
      </c>
      <c r="R728" s="30">
        <v>29501</v>
      </c>
      <c r="S728" s="24">
        <f t="shared" si="146"/>
        <v>37888.11</v>
      </c>
      <c r="T728" s="24">
        <v>0</v>
      </c>
      <c r="U728" s="24">
        <v>0</v>
      </c>
      <c r="V728" s="24">
        <v>16500</v>
      </c>
      <c r="W728" s="24">
        <v>0</v>
      </c>
      <c r="X728" s="24">
        <v>18389</v>
      </c>
      <c r="Y728" s="24">
        <v>0</v>
      </c>
      <c r="Z728" s="24">
        <v>0</v>
      </c>
      <c r="AA728" s="24">
        <v>2999.11</v>
      </c>
      <c r="AB728" s="24">
        <v>0</v>
      </c>
      <c r="AC728" s="24">
        <v>0</v>
      </c>
      <c r="AD728" s="24">
        <v>0</v>
      </c>
      <c r="AE728" s="24">
        <v>0</v>
      </c>
      <c r="AG728" s="35">
        <v>37888.11</v>
      </c>
      <c r="AH728" s="24">
        <f t="shared" si="157"/>
        <v>0</v>
      </c>
    </row>
    <row r="729" spans="1:34" s="24" customFormat="1" x14ac:dyDescent="0.2">
      <c r="A729" s="33">
        <f t="shared" si="147"/>
        <v>2000</v>
      </c>
      <c r="B729" s="33">
        <f t="shared" si="148"/>
        <v>2900</v>
      </c>
      <c r="C729" s="34" t="s">
        <v>17</v>
      </c>
      <c r="D729" s="34" t="str">
        <f t="shared" si="149"/>
        <v>2</v>
      </c>
      <c r="E729" s="34">
        <f t="shared" si="150"/>
        <v>5</v>
      </c>
      <c r="F729" s="34" t="str">
        <f t="shared" si="151"/>
        <v>04</v>
      </c>
      <c r="G729" s="34" t="str">
        <f t="shared" si="152"/>
        <v>005</v>
      </c>
      <c r="H729" s="33" t="str">
        <f t="shared" si="153"/>
        <v>E001</v>
      </c>
      <c r="I729" s="34">
        <f t="shared" si="154"/>
        <v>29801</v>
      </c>
      <c r="J729" s="34">
        <f t="shared" si="145"/>
        <v>1</v>
      </c>
      <c r="K729" s="34">
        <f t="shared" si="155"/>
        <v>1</v>
      </c>
      <c r="L729" s="34">
        <f t="shared" si="156"/>
        <v>27</v>
      </c>
      <c r="M729" s="34" t="s">
        <v>22</v>
      </c>
      <c r="N729" s="30">
        <v>40010</v>
      </c>
      <c r="O729" s="30" t="s">
        <v>55</v>
      </c>
      <c r="P729" s="30">
        <v>57</v>
      </c>
      <c r="Q729" s="30">
        <v>2</v>
      </c>
      <c r="R729" s="30">
        <v>29801</v>
      </c>
      <c r="S729" s="24">
        <f t="shared" si="146"/>
        <v>25705.119999999999</v>
      </c>
      <c r="T729" s="24">
        <v>0</v>
      </c>
      <c r="U729" s="24">
        <v>0</v>
      </c>
      <c r="V729" s="24">
        <v>0</v>
      </c>
      <c r="W729" s="24">
        <v>0</v>
      </c>
      <c r="X729" s="24">
        <v>5354</v>
      </c>
      <c r="Y729" s="24">
        <v>10351</v>
      </c>
      <c r="Z729" s="24">
        <v>5000</v>
      </c>
      <c r="AA729" s="24">
        <v>0</v>
      </c>
      <c r="AB729" s="24">
        <v>0</v>
      </c>
      <c r="AC729" s="24">
        <v>5000.12</v>
      </c>
      <c r="AD729" s="24">
        <v>0</v>
      </c>
      <c r="AE729" s="24">
        <v>0</v>
      </c>
      <c r="AG729" s="35">
        <v>25705.119999999999</v>
      </c>
      <c r="AH729" s="24">
        <f t="shared" si="157"/>
        <v>0</v>
      </c>
    </row>
    <row r="730" spans="1:34" s="24" customFormat="1" x14ac:dyDescent="0.2">
      <c r="A730" s="33">
        <f t="shared" si="147"/>
        <v>3000</v>
      </c>
      <c r="B730" s="33">
        <f t="shared" si="148"/>
        <v>3200</v>
      </c>
      <c r="C730" s="34" t="s">
        <v>17</v>
      </c>
      <c r="D730" s="34" t="str">
        <f t="shared" si="149"/>
        <v>2</v>
      </c>
      <c r="E730" s="34">
        <f t="shared" si="150"/>
        <v>5</v>
      </c>
      <c r="F730" s="34" t="str">
        <f t="shared" si="151"/>
        <v>04</v>
      </c>
      <c r="G730" s="34" t="str">
        <f t="shared" si="152"/>
        <v>005</v>
      </c>
      <c r="H730" s="33" t="str">
        <f t="shared" si="153"/>
        <v>E001</v>
      </c>
      <c r="I730" s="34">
        <f t="shared" si="154"/>
        <v>32701</v>
      </c>
      <c r="J730" s="34">
        <f t="shared" si="145"/>
        <v>1</v>
      </c>
      <c r="K730" s="34">
        <f t="shared" si="155"/>
        <v>1</v>
      </c>
      <c r="L730" s="34">
        <f t="shared" si="156"/>
        <v>27</v>
      </c>
      <c r="M730" s="34" t="s">
        <v>22</v>
      </c>
      <c r="N730" s="30">
        <v>40010</v>
      </c>
      <c r="O730" s="30" t="s">
        <v>55</v>
      </c>
      <c r="P730" s="30">
        <v>57</v>
      </c>
      <c r="Q730" s="30">
        <v>2</v>
      </c>
      <c r="R730" s="30">
        <v>32701</v>
      </c>
      <c r="S730" s="24">
        <f t="shared" si="146"/>
        <v>22819.79</v>
      </c>
      <c r="T730" s="24">
        <v>0</v>
      </c>
      <c r="U730" s="24">
        <v>0</v>
      </c>
      <c r="V730" s="24">
        <v>3000</v>
      </c>
      <c r="W730" s="24">
        <v>0</v>
      </c>
      <c r="X730" s="24">
        <v>0</v>
      </c>
      <c r="Y730" s="24">
        <v>2500</v>
      </c>
      <c r="Z730" s="24">
        <v>0</v>
      </c>
      <c r="AA730" s="24">
        <v>2500</v>
      </c>
      <c r="AB730" s="24">
        <v>6000</v>
      </c>
      <c r="AC730" s="24">
        <v>4500</v>
      </c>
      <c r="AD730" s="24">
        <v>3319.79</v>
      </c>
      <c r="AE730" s="24">
        <v>1000</v>
      </c>
      <c r="AG730" s="35">
        <v>22819.79</v>
      </c>
      <c r="AH730" s="24">
        <f t="shared" si="157"/>
        <v>0</v>
      </c>
    </row>
    <row r="731" spans="1:34" s="24" customFormat="1" x14ac:dyDescent="0.2">
      <c r="A731" s="33">
        <f t="shared" si="147"/>
        <v>3000</v>
      </c>
      <c r="B731" s="33">
        <f t="shared" si="148"/>
        <v>3300</v>
      </c>
      <c r="C731" s="34" t="s">
        <v>17</v>
      </c>
      <c r="D731" s="34" t="str">
        <f t="shared" si="149"/>
        <v>2</v>
      </c>
      <c r="E731" s="34">
        <f t="shared" si="150"/>
        <v>5</v>
      </c>
      <c r="F731" s="34" t="str">
        <f t="shared" si="151"/>
        <v>04</v>
      </c>
      <c r="G731" s="34" t="str">
        <f t="shared" si="152"/>
        <v>005</v>
      </c>
      <c r="H731" s="33" t="str">
        <f t="shared" si="153"/>
        <v>E001</v>
      </c>
      <c r="I731" s="34">
        <f t="shared" si="154"/>
        <v>33601</v>
      </c>
      <c r="J731" s="34">
        <f t="shared" si="145"/>
        <v>1</v>
      </c>
      <c r="K731" s="34">
        <f t="shared" si="155"/>
        <v>1</v>
      </c>
      <c r="L731" s="34">
        <f t="shared" si="156"/>
        <v>27</v>
      </c>
      <c r="M731" s="34" t="s">
        <v>22</v>
      </c>
      <c r="N731" s="30">
        <v>40010</v>
      </c>
      <c r="O731" s="30" t="s">
        <v>55</v>
      </c>
      <c r="P731" s="30">
        <v>57</v>
      </c>
      <c r="Q731" s="30">
        <v>2</v>
      </c>
      <c r="R731" s="30">
        <v>33601</v>
      </c>
      <c r="S731" s="24">
        <f t="shared" si="146"/>
        <v>185608.66999999998</v>
      </c>
      <c r="T731" s="24">
        <v>0</v>
      </c>
      <c r="U731" s="24">
        <v>4500</v>
      </c>
      <c r="V731" s="24">
        <v>4000</v>
      </c>
      <c r="W731" s="24">
        <v>10000</v>
      </c>
      <c r="X731" s="24">
        <v>10000</v>
      </c>
      <c r="Y731" s="24">
        <v>15000</v>
      </c>
      <c r="Z731" s="24">
        <v>20000</v>
      </c>
      <c r="AA731" s="24">
        <v>26109</v>
      </c>
      <c r="AB731" s="24">
        <v>20000</v>
      </c>
      <c r="AC731" s="24">
        <v>58000</v>
      </c>
      <c r="AD731" s="24">
        <v>17999.669999999998</v>
      </c>
      <c r="AE731" s="24">
        <v>0</v>
      </c>
      <c r="AG731" s="35">
        <v>185608.66999999998</v>
      </c>
      <c r="AH731" s="24">
        <f t="shared" si="157"/>
        <v>0</v>
      </c>
    </row>
    <row r="732" spans="1:34" s="24" customFormat="1" x14ac:dyDescent="0.2">
      <c r="A732" s="33">
        <f t="shared" si="147"/>
        <v>3000</v>
      </c>
      <c r="B732" s="33">
        <f t="shared" si="148"/>
        <v>3300</v>
      </c>
      <c r="C732" s="34" t="s">
        <v>17</v>
      </c>
      <c r="D732" s="34" t="str">
        <f t="shared" si="149"/>
        <v>2</v>
      </c>
      <c r="E732" s="34">
        <f t="shared" si="150"/>
        <v>5</v>
      </c>
      <c r="F732" s="34" t="str">
        <f t="shared" si="151"/>
        <v>04</v>
      </c>
      <c r="G732" s="34" t="str">
        <f t="shared" si="152"/>
        <v>005</v>
      </c>
      <c r="H732" s="33" t="str">
        <f t="shared" si="153"/>
        <v>E001</v>
      </c>
      <c r="I732" s="34">
        <f t="shared" si="154"/>
        <v>33604</v>
      </c>
      <c r="J732" s="34">
        <f t="shared" si="145"/>
        <v>1</v>
      </c>
      <c r="K732" s="34">
        <f t="shared" si="155"/>
        <v>1</v>
      </c>
      <c r="L732" s="34">
        <f t="shared" si="156"/>
        <v>27</v>
      </c>
      <c r="M732" s="34" t="s">
        <v>22</v>
      </c>
      <c r="N732" s="30">
        <v>40010</v>
      </c>
      <c r="O732" s="30" t="s">
        <v>55</v>
      </c>
      <c r="P732" s="30">
        <v>57</v>
      </c>
      <c r="Q732" s="30">
        <v>2</v>
      </c>
      <c r="R732" s="30">
        <v>33604</v>
      </c>
      <c r="S732" s="24">
        <f t="shared" si="146"/>
        <v>272897.5</v>
      </c>
      <c r="T732" s="24">
        <v>0</v>
      </c>
      <c r="U732" s="24">
        <v>0</v>
      </c>
      <c r="V732" s="24">
        <v>0</v>
      </c>
      <c r="W732" s="24">
        <v>27000</v>
      </c>
      <c r="X732" s="24">
        <v>11500</v>
      </c>
      <c r="Y732" s="24">
        <v>24000</v>
      </c>
      <c r="Z732" s="24">
        <v>30000</v>
      </c>
      <c r="AA732" s="24">
        <v>3000</v>
      </c>
      <c r="AB732" s="24">
        <v>42397</v>
      </c>
      <c r="AC732" s="24">
        <v>50000</v>
      </c>
      <c r="AD732" s="24">
        <v>85000.5</v>
      </c>
      <c r="AE732" s="24">
        <v>0</v>
      </c>
      <c r="AG732" s="35">
        <v>272897.5</v>
      </c>
      <c r="AH732" s="24">
        <f t="shared" si="157"/>
        <v>0</v>
      </c>
    </row>
    <row r="733" spans="1:34" s="24" customFormat="1" x14ac:dyDescent="0.2">
      <c r="A733" s="33">
        <f t="shared" si="147"/>
        <v>3000</v>
      </c>
      <c r="B733" s="33">
        <f t="shared" si="148"/>
        <v>3400</v>
      </c>
      <c r="C733" s="34" t="s">
        <v>17</v>
      </c>
      <c r="D733" s="34" t="str">
        <f t="shared" si="149"/>
        <v>2</v>
      </c>
      <c r="E733" s="34">
        <f t="shared" si="150"/>
        <v>5</v>
      </c>
      <c r="F733" s="34" t="str">
        <f t="shared" si="151"/>
        <v>04</v>
      </c>
      <c r="G733" s="34" t="str">
        <f t="shared" si="152"/>
        <v>005</v>
      </c>
      <c r="H733" s="33" t="str">
        <f t="shared" si="153"/>
        <v>E001</v>
      </c>
      <c r="I733" s="34">
        <f t="shared" si="154"/>
        <v>34701</v>
      </c>
      <c r="J733" s="34">
        <f t="shared" si="145"/>
        <v>1</v>
      </c>
      <c r="K733" s="34">
        <f t="shared" si="155"/>
        <v>1</v>
      </c>
      <c r="L733" s="34">
        <f t="shared" si="156"/>
        <v>27</v>
      </c>
      <c r="M733" s="34" t="s">
        <v>22</v>
      </c>
      <c r="N733" s="30">
        <v>40010</v>
      </c>
      <c r="O733" s="30" t="s">
        <v>55</v>
      </c>
      <c r="P733" s="30">
        <v>57</v>
      </c>
      <c r="Q733" s="30">
        <v>2</v>
      </c>
      <c r="R733" s="30">
        <v>34701</v>
      </c>
      <c r="S733" s="24">
        <f t="shared" si="146"/>
        <v>10359.549999999999</v>
      </c>
      <c r="T733" s="24">
        <v>0</v>
      </c>
      <c r="U733" s="24">
        <v>1000</v>
      </c>
      <c r="V733" s="24">
        <v>1000</v>
      </c>
      <c r="W733" s="24">
        <v>1400</v>
      </c>
      <c r="X733" s="24">
        <v>1000</v>
      </c>
      <c r="Y733" s="24">
        <v>900</v>
      </c>
      <c r="Z733" s="24">
        <v>1000</v>
      </c>
      <c r="AA733" s="24">
        <v>1059</v>
      </c>
      <c r="AB733" s="24">
        <v>1000</v>
      </c>
      <c r="AC733" s="24">
        <v>1000</v>
      </c>
      <c r="AD733" s="24">
        <v>1000.55</v>
      </c>
      <c r="AE733" s="24">
        <v>0</v>
      </c>
      <c r="AG733" s="35">
        <v>10359.549999999999</v>
      </c>
      <c r="AH733" s="24">
        <f t="shared" si="157"/>
        <v>0</v>
      </c>
    </row>
    <row r="734" spans="1:34" s="24" customFormat="1" x14ac:dyDescent="0.2">
      <c r="A734" s="33">
        <f t="shared" si="147"/>
        <v>3000</v>
      </c>
      <c r="B734" s="33">
        <f t="shared" si="148"/>
        <v>3700</v>
      </c>
      <c r="C734" s="34" t="s">
        <v>17</v>
      </c>
      <c r="D734" s="34" t="str">
        <f t="shared" si="149"/>
        <v>2</v>
      </c>
      <c r="E734" s="34">
        <f t="shared" si="150"/>
        <v>5</v>
      </c>
      <c r="F734" s="34" t="str">
        <f t="shared" si="151"/>
        <v>04</v>
      </c>
      <c r="G734" s="34" t="str">
        <f t="shared" si="152"/>
        <v>005</v>
      </c>
      <c r="H734" s="33" t="str">
        <f t="shared" si="153"/>
        <v>E001</v>
      </c>
      <c r="I734" s="34">
        <f t="shared" si="154"/>
        <v>37101</v>
      </c>
      <c r="J734" s="34">
        <f t="shared" si="145"/>
        <v>1</v>
      </c>
      <c r="K734" s="34">
        <f t="shared" si="155"/>
        <v>1</v>
      </c>
      <c r="L734" s="34">
        <f t="shared" si="156"/>
        <v>27</v>
      </c>
      <c r="M734" s="34" t="s">
        <v>22</v>
      </c>
      <c r="N734" s="30">
        <v>40010</v>
      </c>
      <c r="O734" s="30" t="s">
        <v>55</v>
      </c>
      <c r="P734" s="30">
        <v>57</v>
      </c>
      <c r="Q734" s="30">
        <v>2</v>
      </c>
      <c r="R734" s="30">
        <v>37101</v>
      </c>
      <c r="S734" s="24">
        <f t="shared" si="146"/>
        <v>14388.27</v>
      </c>
      <c r="T734" s="24">
        <v>0</v>
      </c>
      <c r="U734" s="24">
        <v>0</v>
      </c>
      <c r="V734" s="24">
        <v>6000</v>
      </c>
      <c r="W734" s="24">
        <v>0</v>
      </c>
      <c r="X734" s="24">
        <v>0</v>
      </c>
      <c r="Y734" s="24">
        <v>0</v>
      </c>
      <c r="Z734" s="24">
        <v>0</v>
      </c>
      <c r="AA734" s="24">
        <v>0</v>
      </c>
      <c r="AB734" s="24">
        <v>6000</v>
      </c>
      <c r="AC734" s="24">
        <v>0</v>
      </c>
      <c r="AD734" s="24">
        <v>2388.27</v>
      </c>
      <c r="AE734" s="24">
        <v>0</v>
      </c>
      <c r="AG734" s="35">
        <v>14388.27</v>
      </c>
      <c r="AH734" s="24">
        <f t="shared" si="157"/>
        <v>0</v>
      </c>
    </row>
    <row r="735" spans="1:34" s="24" customFormat="1" x14ac:dyDescent="0.2">
      <c r="A735" s="33">
        <f t="shared" si="147"/>
        <v>3000</v>
      </c>
      <c r="B735" s="33">
        <f t="shared" si="148"/>
        <v>3700</v>
      </c>
      <c r="C735" s="34" t="s">
        <v>17</v>
      </c>
      <c r="D735" s="34" t="str">
        <f t="shared" si="149"/>
        <v>2</v>
      </c>
      <c r="E735" s="34">
        <f t="shared" si="150"/>
        <v>5</v>
      </c>
      <c r="F735" s="34" t="str">
        <f t="shared" si="151"/>
        <v>04</v>
      </c>
      <c r="G735" s="34" t="str">
        <f t="shared" si="152"/>
        <v>005</v>
      </c>
      <c r="H735" s="33" t="str">
        <f t="shared" si="153"/>
        <v>E001</v>
      </c>
      <c r="I735" s="34">
        <f t="shared" si="154"/>
        <v>37204</v>
      </c>
      <c r="J735" s="34">
        <f t="shared" si="145"/>
        <v>1</v>
      </c>
      <c r="K735" s="34">
        <f t="shared" si="155"/>
        <v>1</v>
      </c>
      <c r="L735" s="34">
        <f t="shared" si="156"/>
        <v>27</v>
      </c>
      <c r="M735" s="34" t="s">
        <v>22</v>
      </c>
      <c r="N735" s="30">
        <v>40010</v>
      </c>
      <c r="O735" s="30" t="s">
        <v>55</v>
      </c>
      <c r="P735" s="30">
        <v>57</v>
      </c>
      <c r="Q735" s="30">
        <v>2</v>
      </c>
      <c r="R735" s="30">
        <v>37204</v>
      </c>
      <c r="S735" s="24">
        <f t="shared" si="146"/>
        <v>26186.65</v>
      </c>
      <c r="T735" s="24">
        <v>0</v>
      </c>
      <c r="U735" s="24">
        <v>500</v>
      </c>
      <c r="V735" s="24">
        <v>3000</v>
      </c>
      <c r="W735" s="24">
        <v>3000</v>
      </c>
      <c r="X735" s="24">
        <v>3500</v>
      </c>
      <c r="Y735" s="24">
        <v>3500</v>
      </c>
      <c r="Z735" s="24">
        <v>2387</v>
      </c>
      <c r="AA735" s="24">
        <v>2000</v>
      </c>
      <c r="AB735" s="24">
        <v>1000</v>
      </c>
      <c r="AC735" s="24">
        <v>4000</v>
      </c>
      <c r="AD735" s="24">
        <v>3299.65</v>
      </c>
      <c r="AE735" s="24">
        <v>0</v>
      </c>
      <c r="AG735" s="35">
        <v>26186.65</v>
      </c>
      <c r="AH735" s="24">
        <f t="shared" si="157"/>
        <v>0</v>
      </c>
    </row>
    <row r="736" spans="1:34" s="24" customFormat="1" x14ac:dyDescent="0.2">
      <c r="A736" s="33">
        <f t="shared" si="147"/>
        <v>3000</v>
      </c>
      <c r="B736" s="33">
        <f t="shared" si="148"/>
        <v>3700</v>
      </c>
      <c r="C736" s="34" t="s">
        <v>17</v>
      </c>
      <c r="D736" s="34" t="str">
        <f t="shared" si="149"/>
        <v>2</v>
      </c>
      <c r="E736" s="34">
        <f t="shared" si="150"/>
        <v>5</v>
      </c>
      <c r="F736" s="34" t="str">
        <f t="shared" si="151"/>
        <v>04</v>
      </c>
      <c r="G736" s="34" t="str">
        <f t="shared" si="152"/>
        <v>005</v>
      </c>
      <c r="H736" s="33" t="str">
        <f t="shared" si="153"/>
        <v>E001</v>
      </c>
      <c r="I736" s="34">
        <f t="shared" si="154"/>
        <v>37501</v>
      </c>
      <c r="J736" s="34">
        <f t="shared" si="145"/>
        <v>1</v>
      </c>
      <c r="K736" s="34">
        <f t="shared" si="155"/>
        <v>1</v>
      </c>
      <c r="L736" s="34">
        <f t="shared" si="156"/>
        <v>27</v>
      </c>
      <c r="M736" s="34" t="s">
        <v>22</v>
      </c>
      <c r="N736" s="30">
        <v>40010</v>
      </c>
      <c r="O736" s="30" t="s">
        <v>55</v>
      </c>
      <c r="P736" s="30">
        <v>57</v>
      </c>
      <c r="Q736" s="30">
        <v>2</v>
      </c>
      <c r="R736" s="30">
        <v>37501</v>
      </c>
      <c r="S736" s="24">
        <f t="shared" si="146"/>
        <v>119806.32</v>
      </c>
      <c r="T736" s="24">
        <v>0</v>
      </c>
      <c r="U736" s="24">
        <v>980</v>
      </c>
      <c r="V736" s="24">
        <v>4900</v>
      </c>
      <c r="W736" s="24">
        <v>4450</v>
      </c>
      <c r="X736" s="24">
        <v>5550</v>
      </c>
      <c r="Y736" s="24">
        <v>12820</v>
      </c>
      <c r="Z736" s="24">
        <v>13000</v>
      </c>
      <c r="AA736" s="24">
        <v>14700</v>
      </c>
      <c r="AB736" s="24">
        <v>20906</v>
      </c>
      <c r="AC736" s="24">
        <v>16300</v>
      </c>
      <c r="AD736" s="24">
        <v>22200.32</v>
      </c>
      <c r="AE736" s="24">
        <v>4000</v>
      </c>
      <c r="AG736" s="35">
        <v>119806.32</v>
      </c>
      <c r="AH736" s="24">
        <f t="shared" si="157"/>
        <v>0</v>
      </c>
    </row>
    <row r="737" spans="1:34" s="24" customFormat="1" x14ac:dyDescent="0.2">
      <c r="A737" s="33">
        <f t="shared" si="147"/>
        <v>2000</v>
      </c>
      <c r="B737" s="33">
        <f t="shared" si="148"/>
        <v>2200</v>
      </c>
      <c r="C737" s="34" t="s">
        <v>17</v>
      </c>
      <c r="D737" s="34" t="str">
        <f t="shared" si="149"/>
        <v>2</v>
      </c>
      <c r="E737" s="34">
        <f t="shared" si="150"/>
        <v>5</v>
      </c>
      <c r="F737" s="34" t="str">
        <f t="shared" si="151"/>
        <v>04</v>
      </c>
      <c r="G737" s="34" t="str">
        <f t="shared" si="152"/>
        <v>005</v>
      </c>
      <c r="H737" s="33" t="str">
        <f t="shared" si="153"/>
        <v>E001</v>
      </c>
      <c r="I737" s="34">
        <f t="shared" si="154"/>
        <v>22104</v>
      </c>
      <c r="J737" s="34">
        <f t="shared" si="145"/>
        <v>1</v>
      </c>
      <c r="K737" s="34">
        <f t="shared" si="155"/>
        <v>1</v>
      </c>
      <c r="L737" s="34">
        <f t="shared" si="156"/>
        <v>27</v>
      </c>
      <c r="M737" s="34" t="s">
        <v>22</v>
      </c>
      <c r="N737" s="30">
        <v>40010</v>
      </c>
      <c r="O737" s="30" t="s">
        <v>55</v>
      </c>
      <c r="P737" s="30">
        <v>57</v>
      </c>
      <c r="Q737" s="30">
        <v>3</v>
      </c>
      <c r="R737" s="30">
        <v>22104</v>
      </c>
      <c r="S737" s="24">
        <f t="shared" si="146"/>
        <v>0</v>
      </c>
      <c r="T737" s="24">
        <v>0</v>
      </c>
      <c r="U737" s="24">
        <v>0</v>
      </c>
      <c r="V737" s="24">
        <v>0</v>
      </c>
      <c r="W737" s="24">
        <v>0</v>
      </c>
      <c r="X737" s="24">
        <v>0</v>
      </c>
      <c r="Y737" s="24">
        <v>0</v>
      </c>
      <c r="Z737" s="24">
        <v>0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G737" s="35">
        <v>0</v>
      </c>
      <c r="AH737" s="24">
        <f t="shared" si="157"/>
        <v>0</v>
      </c>
    </row>
    <row r="738" spans="1:34" s="24" customFormat="1" x14ac:dyDescent="0.2">
      <c r="A738" s="33">
        <f t="shared" si="147"/>
        <v>2000</v>
      </c>
      <c r="B738" s="33">
        <f t="shared" si="148"/>
        <v>2200</v>
      </c>
      <c r="C738" s="34" t="s">
        <v>17</v>
      </c>
      <c r="D738" s="34" t="str">
        <f t="shared" si="149"/>
        <v>2</v>
      </c>
      <c r="E738" s="34">
        <f t="shared" si="150"/>
        <v>5</v>
      </c>
      <c r="F738" s="34" t="str">
        <f t="shared" si="151"/>
        <v>04</v>
      </c>
      <c r="G738" s="34" t="str">
        <f t="shared" si="152"/>
        <v>005</v>
      </c>
      <c r="H738" s="33" t="str">
        <f t="shared" si="153"/>
        <v>E001</v>
      </c>
      <c r="I738" s="34">
        <f t="shared" si="154"/>
        <v>22201</v>
      </c>
      <c r="J738" s="34">
        <f t="shared" si="145"/>
        <v>1</v>
      </c>
      <c r="K738" s="34">
        <f t="shared" si="155"/>
        <v>1</v>
      </c>
      <c r="L738" s="34">
        <f t="shared" si="156"/>
        <v>27</v>
      </c>
      <c r="M738" s="34" t="s">
        <v>22</v>
      </c>
      <c r="N738" s="30">
        <v>40010</v>
      </c>
      <c r="O738" s="30" t="s">
        <v>55</v>
      </c>
      <c r="P738" s="30">
        <v>57</v>
      </c>
      <c r="Q738" s="30">
        <v>3</v>
      </c>
      <c r="R738" s="30">
        <v>22201</v>
      </c>
      <c r="S738" s="24">
        <f t="shared" si="146"/>
        <v>44007.96</v>
      </c>
      <c r="T738" s="24">
        <v>0</v>
      </c>
      <c r="U738" s="24">
        <v>0</v>
      </c>
      <c r="V738" s="24">
        <v>0</v>
      </c>
      <c r="W738" s="24">
        <v>0</v>
      </c>
      <c r="X738" s="24">
        <v>0</v>
      </c>
      <c r="Y738" s="24">
        <v>11949.99</v>
      </c>
      <c r="Z738" s="24">
        <v>7232</v>
      </c>
      <c r="AA738" s="24">
        <v>6116</v>
      </c>
      <c r="AB738" s="24">
        <v>6116</v>
      </c>
      <c r="AC738" s="24">
        <v>6116</v>
      </c>
      <c r="AD738" s="24">
        <v>6477.97</v>
      </c>
      <c r="AE738" s="24">
        <v>0</v>
      </c>
      <c r="AG738" s="35">
        <v>44007.96</v>
      </c>
      <c r="AH738" s="24">
        <f t="shared" si="157"/>
        <v>0</v>
      </c>
    </row>
    <row r="739" spans="1:34" s="24" customFormat="1" x14ac:dyDescent="0.2">
      <c r="A739" s="33">
        <f t="shared" si="147"/>
        <v>2000</v>
      </c>
      <c r="B739" s="33">
        <f t="shared" si="148"/>
        <v>2200</v>
      </c>
      <c r="C739" s="34" t="s">
        <v>17</v>
      </c>
      <c r="D739" s="34" t="str">
        <f t="shared" si="149"/>
        <v>2</v>
      </c>
      <c r="E739" s="34">
        <f t="shared" si="150"/>
        <v>5</v>
      </c>
      <c r="F739" s="34" t="str">
        <f t="shared" si="151"/>
        <v>04</v>
      </c>
      <c r="G739" s="34" t="str">
        <f t="shared" si="152"/>
        <v>005</v>
      </c>
      <c r="H739" s="33" t="str">
        <f t="shared" si="153"/>
        <v>E001</v>
      </c>
      <c r="I739" s="34">
        <f t="shared" si="154"/>
        <v>22301</v>
      </c>
      <c r="J739" s="34">
        <f t="shared" si="145"/>
        <v>1</v>
      </c>
      <c r="K739" s="34">
        <f t="shared" si="155"/>
        <v>1</v>
      </c>
      <c r="L739" s="34">
        <f t="shared" si="156"/>
        <v>27</v>
      </c>
      <c r="M739" s="34" t="s">
        <v>22</v>
      </c>
      <c r="N739" s="30">
        <v>40010</v>
      </c>
      <c r="O739" s="30" t="s">
        <v>55</v>
      </c>
      <c r="P739" s="30">
        <v>57</v>
      </c>
      <c r="Q739" s="30">
        <v>3</v>
      </c>
      <c r="R739" s="30">
        <v>22301</v>
      </c>
      <c r="S739" s="24">
        <f t="shared" si="146"/>
        <v>3618.17</v>
      </c>
      <c r="T739" s="24">
        <v>0</v>
      </c>
      <c r="U739" s="24">
        <v>0</v>
      </c>
      <c r="V739" s="24">
        <v>0</v>
      </c>
      <c r="W739" s="24">
        <v>0</v>
      </c>
      <c r="X739" s="24">
        <v>0</v>
      </c>
      <c r="Y739" s="24">
        <v>634.51</v>
      </c>
      <c r="Z739" s="24">
        <v>784</v>
      </c>
      <c r="AA739" s="24">
        <v>392</v>
      </c>
      <c r="AB739" s="24">
        <v>392</v>
      </c>
      <c r="AC739" s="24">
        <v>392</v>
      </c>
      <c r="AD739" s="24">
        <v>1023.66</v>
      </c>
      <c r="AE739" s="24">
        <v>0</v>
      </c>
      <c r="AG739" s="35">
        <v>3618.17</v>
      </c>
      <c r="AH739" s="24">
        <f t="shared" si="157"/>
        <v>0</v>
      </c>
    </row>
    <row r="740" spans="1:34" s="24" customFormat="1" x14ac:dyDescent="0.2">
      <c r="A740" s="33">
        <f t="shared" si="147"/>
        <v>2000</v>
      </c>
      <c r="B740" s="33">
        <f t="shared" si="148"/>
        <v>2400</v>
      </c>
      <c r="C740" s="34" t="s">
        <v>17</v>
      </c>
      <c r="D740" s="34" t="str">
        <f t="shared" si="149"/>
        <v>2</v>
      </c>
      <c r="E740" s="34">
        <f t="shared" si="150"/>
        <v>5</v>
      </c>
      <c r="F740" s="34" t="str">
        <f t="shared" si="151"/>
        <v>04</v>
      </c>
      <c r="G740" s="34" t="str">
        <f t="shared" si="152"/>
        <v>005</v>
      </c>
      <c r="H740" s="33" t="str">
        <f t="shared" si="153"/>
        <v>E001</v>
      </c>
      <c r="I740" s="34">
        <f t="shared" si="154"/>
        <v>24101</v>
      </c>
      <c r="J740" s="34">
        <f t="shared" si="145"/>
        <v>1</v>
      </c>
      <c r="K740" s="34">
        <f t="shared" si="155"/>
        <v>1</v>
      </c>
      <c r="L740" s="34">
        <f t="shared" si="156"/>
        <v>27</v>
      </c>
      <c r="M740" s="34" t="s">
        <v>22</v>
      </c>
      <c r="N740" s="30">
        <v>40010</v>
      </c>
      <c r="O740" s="30" t="s">
        <v>55</v>
      </c>
      <c r="P740" s="30">
        <v>57</v>
      </c>
      <c r="Q740" s="30">
        <v>3</v>
      </c>
      <c r="R740" s="30">
        <v>24101</v>
      </c>
      <c r="S740" s="24">
        <f t="shared" si="146"/>
        <v>7742.81</v>
      </c>
      <c r="T740" s="24">
        <v>0</v>
      </c>
      <c r="U740" s="24">
        <v>0</v>
      </c>
      <c r="V740" s="24">
        <v>0</v>
      </c>
      <c r="W740" s="24">
        <v>0</v>
      </c>
      <c r="X740" s="24">
        <v>0</v>
      </c>
      <c r="Y740" s="24">
        <v>1500</v>
      </c>
      <c r="Z740" s="24">
        <v>0</v>
      </c>
      <c r="AA740" s="24">
        <v>1342.6</v>
      </c>
      <c r="AB740" s="24">
        <v>1046</v>
      </c>
      <c r="AC740" s="24">
        <v>1046</v>
      </c>
      <c r="AD740" s="24">
        <v>2808.21</v>
      </c>
      <c r="AE740" s="24">
        <v>0</v>
      </c>
      <c r="AG740" s="35">
        <v>7742.81</v>
      </c>
      <c r="AH740" s="24">
        <f t="shared" si="157"/>
        <v>0</v>
      </c>
    </row>
    <row r="741" spans="1:34" s="24" customFormat="1" x14ac:dyDescent="0.2">
      <c r="A741" s="33">
        <f t="shared" si="147"/>
        <v>2000</v>
      </c>
      <c r="B741" s="33">
        <f t="shared" si="148"/>
        <v>2400</v>
      </c>
      <c r="C741" s="34" t="s">
        <v>17</v>
      </c>
      <c r="D741" s="34" t="str">
        <f t="shared" si="149"/>
        <v>2</v>
      </c>
      <c r="E741" s="34">
        <f t="shared" si="150"/>
        <v>5</v>
      </c>
      <c r="F741" s="34" t="str">
        <f t="shared" si="151"/>
        <v>04</v>
      </c>
      <c r="G741" s="34" t="str">
        <f t="shared" si="152"/>
        <v>005</v>
      </c>
      <c r="H741" s="33" t="str">
        <f t="shared" si="153"/>
        <v>E001</v>
      </c>
      <c r="I741" s="34">
        <f t="shared" si="154"/>
        <v>24201</v>
      </c>
      <c r="J741" s="34">
        <f t="shared" si="145"/>
        <v>1</v>
      </c>
      <c r="K741" s="34">
        <f t="shared" si="155"/>
        <v>1</v>
      </c>
      <c r="L741" s="34">
        <f t="shared" si="156"/>
        <v>27</v>
      </c>
      <c r="M741" s="34" t="s">
        <v>22</v>
      </c>
      <c r="N741" s="30">
        <v>40010</v>
      </c>
      <c r="O741" s="30" t="s">
        <v>55</v>
      </c>
      <c r="P741" s="30">
        <v>57</v>
      </c>
      <c r="Q741" s="30">
        <v>3</v>
      </c>
      <c r="R741" s="30">
        <v>24201</v>
      </c>
      <c r="S741" s="24">
        <f t="shared" si="146"/>
        <v>17236.189999999999</v>
      </c>
      <c r="T741" s="24">
        <v>0</v>
      </c>
      <c r="U741" s="24">
        <v>0</v>
      </c>
      <c r="V741" s="24">
        <v>0</v>
      </c>
      <c r="W741" s="24">
        <v>0</v>
      </c>
      <c r="X741" s="24">
        <v>0</v>
      </c>
      <c r="Y741" s="24">
        <v>5000</v>
      </c>
      <c r="Z741" s="24">
        <v>2604.14</v>
      </c>
      <c r="AA741" s="24">
        <v>6116</v>
      </c>
      <c r="AB741" s="24">
        <v>850</v>
      </c>
      <c r="AC741" s="24">
        <v>850</v>
      </c>
      <c r="AD741" s="24">
        <v>1816.05</v>
      </c>
      <c r="AE741" s="24">
        <v>0</v>
      </c>
      <c r="AG741" s="35">
        <v>17236.189999999999</v>
      </c>
      <c r="AH741" s="24">
        <f t="shared" si="157"/>
        <v>0</v>
      </c>
    </row>
    <row r="742" spans="1:34" s="24" customFormat="1" x14ac:dyDescent="0.2">
      <c r="A742" s="33">
        <f t="shared" si="147"/>
        <v>2000</v>
      </c>
      <c r="B742" s="33">
        <f t="shared" si="148"/>
        <v>2400</v>
      </c>
      <c r="C742" s="34" t="s">
        <v>17</v>
      </c>
      <c r="D742" s="34" t="str">
        <f t="shared" si="149"/>
        <v>2</v>
      </c>
      <c r="E742" s="34">
        <f t="shared" si="150"/>
        <v>5</v>
      </c>
      <c r="F742" s="34" t="str">
        <f t="shared" si="151"/>
        <v>04</v>
      </c>
      <c r="G742" s="34" t="str">
        <f t="shared" si="152"/>
        <v>005</v>
      </c>
      <c r="H742" s="33" t="str">
        <f t="shared" si="153"/>
        <v>E001</v>
      </c>
      <c r="I742" s="34">
        <f t="shared" si="154"/>
        <v>24301</v>
      </c>
      <c r="J742" s="34">
        <f t="shared" si="145"/>
        <v>1</v>
      </c>
      <c r="K742" s="34">
        <f t="shared" si="155"/>
        <v>1</v>
      </c>
      <c r="L742" s="34">
        <f t="shared" si="156"/>
        <v>27</v>
      </c>
      <c r="M742" s="34" t="s">
        <v>22</v>
      </c>
      <c r="N742" s="30">
        <v>40010</v>
      </c>
      <c r="O742" s="30" t="s">
        <v>55</v>
      </c>
      <c r="P742" s="30">
        <v>57</v>
      </c>
      <c r="Q742" s="30">
        <v>3</v>
      </c>
      <c r="R742" s="30">
        <v>24301</v>
      </c>
      <c r="S742" s="24">
        <f t="shared" si="146"/>
        <v>6444.99</v>
      </c>
      <c r="T742" s="24">
        <v>0</v>
      </c>
      <c r="U742" s="24">
        <v>0</v>
      </c>
      <c r="V742" s="24">
        <v>0</v>
      </c>
      <c r="W742" s="24">
        <v>0</v>
      </c>
      <c r="X742" s="24">
        <v>0</v>
      </c>
      <c r="Y742" s="24">
        <v>0</v>
      </c>
      <c r="Z742" s="24">
        <v>0</v>
      </c>
      <c r="AA742" s="24">
        <v>1500</v>
      </c>
      <c r="AB742" s="24">
        <v>885.37</v>
      </c>
      <c r="AC742" s="24">
        <v>1785.06</v>
      </c>
      <c r="AD742" s="24">
        <v>2274.56</v>
      </c>
      <c r="AE742" s="24">
        <v>0</v>
      </c>
      <c r="AG742" s="35">
        <v>6444.99</v>
      </c>
      <c r="AH742" s="24">
        <f t="shared" si="157"/>
        <v>0</v>
      </c>
    </row>
    <row r="743" spans="1:34" s="24" customFormat="1" x14ac:dyDescent="0.2">
      <c r="A743" s="33">
        <f t="shared" si="147"/>
        <v>2000</v>
      </c>
      <c r="B743" s="33">
        <f t="shared" si="148"/>
        <v>2400</v>
      </c>
      <c r="C743" s="34" t="s">
        <v>17</v>
      </c>
      <c r="D743" s="34" t="str">
        <f t="shared" si="149"/>
        <v>2</v>
      </c>
      <c r="E743" s="34">
        <f t="shared" si="150"/>
        <v>5</v>
      </c>
      <c r="F743" s="34" t="str">
        <f t="shared" si="151"/>
        <v>04</v>
      </c>
      <c r="G743" s="34" t="str">
        <f t="shared" si="152"/>
        <v>005</v>
      </c>
      <c r="H743" s="33" t="str">
        <f t="shared" si="153"/>
        <v>E001</v>
      </c>
      <c r="I743" s="34">
        <f t="shared" si="154"/>
        <v>24401</v>
      </c>
      <c r="J743" s="34">
        <f t="shared" si="145"/>
        <v>1</v>
      </c>
      <c r="K743" s="34">
        <f t="shared" si="155"/>
        <v>1</v>
      </c>
      <c r="L743" s="34">
        <f t="shared" si="156"/>
        <v>27</v>
      </c>
      <c r="M743" s="34" t="s">
        <v>22</v>
      </c>
      <c r="N743" s="30">
        <v>40010</v>
      </c>
      <c r="O743" s="30" t="s">
        <v>55</v>
      </c>
      <c r="P743" s="30">
        <v>57</v>
      </c>
      <c r="Q743" s="30">
        <v>3</v>
      </c>
      <c r="R743" s="30">
        <v>24401</v>
      </c>
      <c r="S743" s="24">
        <f t="shared" si="146"/>
        <v>2865.1800000000003</v>
      </c>
      <c r="T743" s="24">
        <v>0</v>
      </c>
      <c r="U743" s="24">
        <v>0</v>
      </c>
      <c r="V743" s="24">
        <v>0</v>
      </c>
      <c r="W743" s="24">
        <v>0</v>
      </c>
      <c r="X743" s="24">
        <v>0</v>
      </c>
      <c r="Y743" s="24">
        <v>0</v>
      </c>
      <c r="Z743" s="24">
        <v>1001</v>
      </c>
      <c r="AA743" s="24">
        <v>983.96</v>
      </c>
      <c r="AB743" s="24">
        <v>501</v>
      </c>
      <c r="AC743" s="24">
        <v>379.22</v>
      </c>
      <c r="AD743" s="24">
        <v>0</v>
      </c>
      <c r="AE743" s="24">
        <v>0</v>
      </c>
      <c r="AG743" s="35">
        <v>2865.1800000000003</v>
      </c>
      <c r="AH743" s="24">
        <f t="shared" si="157"/>
        <v>0</v>
      </c>
    </row>
    <row r="744" spans="1:34" s="24" customFormat="1" x14ac:dyDescent="0.2">
      <c r="A744" s="33">
        <f t="shared" si="147"/>
        <v>2000</v>
      </c>
      <c r="B744" s="33">
        <f t="shared" si="148"/>
        <v>2400</v>
      </c>
      <c r="C744" s="34" t="s">
        <v>17</v>
      </c>
      <c r="D744" s="34" t="str">
        <f t="shared" si="149"/>
        <v>2</v>
      </c>
      <c r="E744" s="34">
        <f t="shared" si="150"/>
        <v>5</v>
      </c>
      <c r="F744" s="34" t="str">
        <f t="shared" si="151"/>
        <v>04</v>
      </c>
      <c r="G744" s="34" t="str">
        <f t="shared" si="152"/>
        <v>005</v>
      </c>
      <c r="H744" s="33" t="str">
        <f t="shared" si="153"/>
        <v>E001</v>
      </c>
      <c r="I744" s="34">
        <f t="shared" si="154"/>
        <v>24701</v>
      </c>
      <c r="J744" s="34">
        <f t="shared" si="145"/>
        <v>1</v>
      </c>
      <c r="K744" s="34">
        <f t="shared" si="155"/>
        <v>1</v>
      </c>
      <c r="L744" s="34">
        <f t="shared" si="156"/>
        <v>27</v>
      </c>
      <c r="M744" s="34" t="s">
        <v>22</v>
      </c>
      <c r="N744" s="30">
        <v>40010</v>
      </c>
      <c r="O744" s="30" t="s">
        <v>55</v>
      </c>
      <c r="P744" s="30">
        <v>57</v>
      </c>
      <c r="Q744" s="30">
        <v>3</v>
      </c>
      <c r="R744" s="30">
        <v>24701</v>
      </c>
      <c r="S744" s="24">
        <f t="shared" si="146"/>
        <v>21191.040000000001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4418</v>
      </c>
      <c r="Z744" s="24">
        <v>4419</v>
      </c>
      <c r="AA744" s="24">
        <v>2209</v>
      </c>
      <c r="AB744" s="24">
        <v>2209</v>
      </c>
      <c r="AC744" s="24">
        <v>2209</v>
      </c>
      <c r="AD744" s="24">
        <v>5727.04</v>
      </c>
      <c r="AE744" s="24">
        <v>0</v>
      </c>
      <c r="AG744" s="35">
        <v>21191.040000000001</v>
      </c>
      <c r="AH744" s="24">
        <f t="shared" si="157"/>
        <v>0</v>
      </c>
    </row>
    <row r="745" spans="1:34" s="24" customFormat="1" x14ac:dyDescent="0.2">
      <c r="A745" s="33">
        <f t="shared" si="147"/>
        <v>2000</v>
      </c>
      <c r="B745" s="33">
        <f t="shared" si="148"/>
        <v>2400</v>
      </c>
      <c r="C745" s="34" t="s">
        <v>17</v>
      </c>
      <c r="D745" s="34" t="str">
        <f t="shared" si="149"/>
        <v>2</v>
      </c>
      <c r="E745" s="34">
        <f t="shared" si="150"/>
        <v>5</v>
      </c>
      <c r="F745" s="34" t="str">
        <f t="shared" si="151"/>
        <v>04</v>
      </c>
      <c r="G745" s="34" t="str">
        <f t="shared" si="152"/>
        <v>005</v>
      </c>
      <c r="H745" s="33" t="str">
        <f t="shared" si="153"/>
        <v>E001</v>
      </c>
      <c r="I745" s="34">
        <f t="shared" si="154"/>
        <v>24801</v>
      </c>
      <c r="J745" s="34">
        <f t="shared" si="145"/>
        <v>1</v>
      </c>
      <c r="K745" s="34">
        <f t="shared" si="155"/>
        <v>1</v>
      </c>
      <c r="L745" s="34">
        <f t="shared" si="156"/>
        <v>27</v>
      </c>
      <c r="M745" s="34" t="s">
        <v>22</v>
      </c>
      <c r="N745" s="30">
        <v>40010</v>
      </c>
      <c r="O745" s="30" t="s">
        <v>55</v>
      </c>
      <c r="P745" s="30">
        <v>57</v>
      </c>
      <c r="Q745" s="30">
        <v>3</v>
      </c>
      <c r="R745" s="30">
        <v>24801</v>
      </c>
      <c r="S745" s="24">
        <f t="shared" si="146"/>
        <v>24336.32</v>
      </c>
      <c r="T745" s="24">
        <v>0</v>
      </c>
      <c r="U745" s="24">
        <v>0</v>
      </c>
      <c r="V745" s="24">
        <v>0</v>
      </c>
      <c r="W745" s="24">
        <v>0</v>
      </c>
      <c r="X745" s="24">
        <v>0</v>
      </c>
      <c r="Y745" s="24">
        <v>2914.48</v>
      </c>
      <c r="Z745" s="24">
        <v>5614</v>
      </c>
      <c r="AA745" s="24">
        <v>2807</v>
      </c>
      <c r="AB745" s="24">
        <v>2807</v>
      </c>
      <c r="AC745" s="24">
        <v>2807</v>
      </c>
      <c r="AD745" s="24">
        <v>7386.84</v>
      </c>
      <c r="AE745" s="24">
        <v>0</v>
      </c>
      <c r="AG745" s="35">
        <v>24336.32</v>
      </c>
      <c r="AH745" s="24">
        <f t="shared" si="157"/>
        <v>0</v>
      </c>
    </row>
    <row r="746" spans="1:34" s="24" customFormat="1" x14ac:dyDescent="0.2">
      <c r="A746" s="33">
        <f t="shared" si="147"/>
        <v>2000</v>
      </c>
      <c r="B746" s="33">
        <f t="shared" si="148"/>
        <v>2500</v>
      </c>
      <c r="C746" s="34" t="s">
        <v>17</v>
      </c>
      <c r="D746" s="34" t="str">
        <f t="shared" si="149"/>
        <v>2</v>
      </c>
      <c r="E746" s="34">
        <f t="shared" si="150"/>
        <v>5</v>
      </c>
      <c r="F746" s="34" t="str">
        <f t="shared" si="151"/>
        <v>04</v>
      </c>
      <c r="G746" s="34" t="str">
        <f t="shared" si="152"/>
        <v>005</v>
      </c>
      <c r="H746" s="33" t="str">
        <f t="shared" si="153"/>
        <v>E001</v>
      </c>
      <c r="I746" s="34">
        <f t="shared" si="154"/>
        <v>25101</v>
      </c>
      <c r="J746" s="34">
        <f t="shared" si="145"/>
        <v>1</v>
      </c>
      <c r="K746" s="34">
        <f t="shared" si="155"/>
        <v>1</v>
      </c>
      <c r="L746" s="34">
        <f t="shared" si="156"/>
        <v>27</v>
      </c>
      <c r="M746" s="34" t="s">
        <v>22</v>
      </c>
      <c r="N746" s="30">
        <v>40010</v>
      </c>
      <c r="O746" s="30" t="s">
        <v>55</v>
      </c>
      <c r="P746" s="30">
        <v>57</v>
      </c>
      <c r="Q746" s="30">
        <v>3</v>
      </c>
      <c r="R746" s="30">
        <v>25101</v>
      </c>
      <c r="S746" s="24">
        <f t="shared" si="146"/>
        <v>9946.130000000001</v>
      </c>
      <c r="T746" s="24">
        <v>0</v>
      </c>
      <c r="U746" s="24">
        <v>0</v>
      </c>
      <c r="V746" s="24">
        <v>0</v>
      </c>
      <c r="W746" s="24">
        <v>0</v>
      </c>
      <c r="X746" s="24">
        <v>0</v>
      </c>
      <c r="Y746" s="24">
        <v>957.1</v>
      </c>
      <c r="Z746" s="24">
        <v>3137</v>
      </c>
      <c r="AA746" s="24">
        <v>3137</v>
      </c>
      <c r="AB746" s="24">
        <v>1569</v>
      </c>
      <c r="AC746" s="24">
        <v>1146.03</v>
      </c>
      <c r="AD746" s="24">
        <v>0</v>
      </c>
      <c r="AE746" s="24">
        <v>0</v>
      </c>
      <c r="AG746" s="35">
        <v>9946.130000000001</v>
      </c>
      <c r="AH746" s="24">
        <f t="shared" si="157"/>
        <v>0</v>
      </c>
    </row>
    <row r="747" spans="1:34" s="24" customFormat="1" x14ac:dyDescent="0.2">
      <c r="A747" s="33">
        <f t="shared" si="147"/>
        <v>2000</v>
      </c>
      <c r="B747" s="33">
        <f t="shared" si="148"/>
        <v>2500</v>
      </c>
      <c r="C747" s="34" t="s">
        <v>17</v>
      </c>
      <c r="D747" s="34" t="str">
        <f t="shared" si="149"/>
        <v>2</v>
      </c>
      <c r="E747" s="34">
        <f t="shared" si="150"/>
        <v>5</v>
      </c>
      <c r="F747" s="34" t="str">
        <f t="shared" si="151"/>
        <v>04</v>
      </c>
      <c r="G747" s="34" t="str">
        <f t="shared" si="152"/>
        <v>005</v>
      </c>
      <c r="H747" s="33" t="str">
        <f t="shared" si="153"/>
        <v>E001</v>
      </c>
      <c r="I747" s="34">
        <f t="shared" si="154"/>
        <v>25201</v>
      </c>
      <c r="J747" s="34">
        <f t="shared" si="145"/>
        <v>1</v>
      </c>
      <c r="K747" s="34">
        <f t="shared" si="155"/>
        <v>1</v>
      </c>
      <c r="L747" s="34">
        <f t="shared" si="156"/>
        <v>27</v>
      </c>
      <c r="M747" s="34" t="s">
        <v>22</v>
      </c>
      <c r="N747" s="30">
        <v>40010</v>
      </c>
      <c r="O747" s="30" t="s">
        <v>55</v>
      </c>
      <c r="P747" s="30">
        <v>57</v>
      </c>
      <c r="Q747" s="30">
        <v>3</v>
      </c>
      <c r="R747" s="30">
        <v>25201</v>
      </c>
      <c r="S747" s="24">
        <f t="shared" si="146"/>
        <v>45484.2</v>
      </c>
      <c r="T747" s="24">
        <v>0</v>
      </c>
      <c r="U747" s="24">
        <v>0</v>
      </c>
      <c r="V747" s="24">
        <v>0</v>
      </c>
      <c r="W747" s="24">
        <v>0</v>
      </c>
      <c r="X747" s="24">
        <v>0</v>
      </c>
      <c r="Y747" s="24">
        <v>10851.53</v>
      </c>
      <c r="Z747" s="24">
        <v>11641</v>
      </c>
      <c r="AA747" s="24">
        <v>5821</v>
      </c>
      <c r="AB747" s="24">
        <v>5821</v>
      </c>
      <c r="AC747" s="24">
        <v>5821</v>
      </c>
      <c r="AD747" s="24">
        <v>5528.67</v>
      </c>
      <c r="AE747" s="24">
        <v>0</v>
      </c>
      <c r="AG747" s="35">
        <v>45484.2</v>
      </c>
      <c r="AH747" s="24">
        <f t="shared" si="157"/>
        <v>0</v>
      </c>
    </row>
    <row r="748" spans="1:34" s="24" customFormat="1" x14ac:dyDescent="0.2">
      <c r="A748" s="33">
        <f t="shared" si="147"/>
        <v>2000</v>
      </c>
      <c r="B748" s="33">
        <f t="shared" si="148"/>
        <v>2500</v>
      </c>
      <c r="C748" s="34" t="s">
        <v>17</v>
      </c>
      <c r="D748" s="34" t="str">
        <f t="shared" si="149"/>
        <v>2</v>
      </c>
      <c r="E748" s="34">
        <f t="shared" si="150"/>
        <v>5</v>
      </c>
      <c r="F748" s="34" t="str">
        <f t="shared" si="151"/>
        <v>04</v>
      </c>
      <c r="G748" s="34" t="str">
        <f t="shared" si="152"/>
        <v>005</v>
      </c>
      <c r="H748" s="33" t="str">
        <f t="shared" si="153"/>
        <v>E001</v>
      </c>
      <c r="I748" s="34">
        <f t="shared" si="154"/>
        <v>25301</v>
      </c>
      <c r="J748" s="34">
        <f t="shared" si="145"/>
        <v>1</v>
      </c>
      <c r="K748" s="34">
        <f t="shared" si="155"/>
        <v>1</v>
      </c>
      <c r="L748" s="34">
        <f t="shared" si="156"/>
        <v>27</v>
      </c>
      <c r="M748" s="34" t="s">
        <v>22</v>
      </c>
      <c r="N748" s="30">
        <v>40010</v>
      </c>
      <c r="O748" s="30" t="s">
        <v>55</v>
      </c>
      <c r="P748" s="30">
        <v>57</v>
      </c>
      <c r="Q748" s="30">
        <v>3</v>
      </c>
      <c r="R748" s="30">
        <v>25301</v>
      </c>
      <c r="S748" s="24">
        <f t="shared" si="146"/>
        <v>9566.2799999999988</v>
      </c>
      <c r="T748" s="24">
        <v>0</v>
      </c>
      <c r="U748" s="24">
        <v>0</v>
      </c>
      <c r="V748" s="24">
        <v>0</v>
      </c>
      <c r="W748" s="24">
        <v>0</v>
      </c>
      <c r="X748" s="24">
        <v>0</v>
      </c>
      <c r="Y748" s="24">
        <v>2562</v>
      </c>
      <c r="Z748" s="24">
        <v>2562</v>
      </c>
      <c r="AA748" s="24">
        <v>2286.9899999999998</v>
      </c>
      <c r="AB748" s="24">
        <v>1281</v>
      </c>
      <c r="AC748" s="24">
        <v>874.29</v>
      </c>
      <c r="AD748" s="24">
        <v>0</v>
      </c>
      <c r="AE748" s="24">
        <v>0</v>
      </c>
      <c r="AG748" s="35">
        <v>9566.2799999999988</v>
      </c>
      <c r="AH748" s="24">
        <f t="shared" si="157"/>
        <v>0</v>
      </c>
    </row>
    <row r="749" spans="1:34" s="24" customFormat="1" x14ac:dyDescent="0.2">
      <c r="A749" s="33">
        <f t="shared" si="147"/>
        <v>2000</v>
      </c>
      <c r="B749" s="33">
        <f t="shared" si="148"/>
        <v>2700</v>
      </c>
      <c r="C749" s="34" t="s">
        <v>17</v>
      </c>
      <c r="D749" s="34" t="str">
        <f t="shared" si="149"/>
        <v>2</v>
      </c>
      <c r="E749" s="34">
        <f t="shared" si="150"/>
        <v>5</v>
      </c>
      <c r="F749" s="34" t="str">
        <f t="shared" si="151"/>
        <v>04</v>
      </c>
      <c r="G749" s="34" t="str">
        <f t="shared" si="152"/>
        <v>005</v>
      </c>
      <c r="H749" s="33" t="str">
        <f t="shared" si="153"/>
        <v>E001</v>
      </c>
      <c r="I749" s="34">
        <f t="shared" si="154"/>
        <v>27401</v>
      </c>
      <c r="J749" s="34">
        <f t="shared" si="145"/>
        <v>1</v>
      </c>
      <c r="K749" s="34">
        <f t="shared" si="155"/>
        <v>1</v>
      </c>
      <c r="L749" s="34">
        <f t="shared" si="156"/>
        <v>27</v>
      </c>
      <c r="M749" s="34" t="s">
        <v>22</v>
      </c>
      <c r="N749" s="30">
        <v>40010</v>
      </c>
      <c r="O749" s="30" t="s">
        <v>55</v>
      </c>
      <c r="P749" s="30">
        <v>57</v>
      </c>
      <c r="Q749" s="30">
        <v>3</v>
      </c>
      <c r="R749" s="30">
        <v>27401</v>
      </c>
      <c r="S749" s="24">
        <f t="shared" si="146"/>
        <v>8340.4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1700</v>
      </c>
      <c r="Z749" s="24">
        <v>1700</v>
      </c>
      <c r="AA749" s="24">
        <v>1046</v>
      </c>
      <c r="AB749" s="24">
        <v>798</v>
      </c>
      <c r="AC749" s="24">
        <v>850</v>
      </c>
      <c r="AD749" s="24">
        <v>2194.4</v>
      </c>
      <c r="AE749" s="24">
        <v>52</v>
      </c>
      <c r="AG749" s="35">
        <v>8340.4</v>
      </c>
      <c r="AH749" s="24">
        <f t="shared" si="157"/>
        <v>0</v>
      </c>
    </row>
    <row r="750" spans="1:34" s="24" customFormat="1" x14ac:dyDescent="0.2">
      <c r="A750" s="33">
        <f t="shared" si="147"/>
        <v>2000</v>
      </c>
      <c r="B750" s="33">
        <f t="shared" si="148"/>
        <v>2900</v>
      </c>
      <c r="C750" s="34" t="s">
        <v>17</v>
      </c>
      <c r="D750" s="34" t="str">
        <f t="shared" si="149"/>
        <v>2</v>
      </c>
      <c r="E750" s="34">
        <f t="shared" si="150"/>
        <v>5</v>
      </c>
      <c r="F750" s="34" t="str">
        <f t="shared" si="151"/>
        <v>04</v>
      </c>
      <c r="G750" s="34" t="str">
        <f t="shared" si="152"/>
        <v>005</v>
      </c>
      <c r="H750" s="33" t="str">
        <f t="shared" si="153"/>
        <v>E001</v>
      </c>
      <c r="I750" s="34">
        <f t="shared" si="154"/>
        <v>29101</v>
      </c>
      <c r="J750" s="34">
        <f t="shared" si="145"/>
        <v>1</v>
      </c>
      <c r="K750" s="34">
        <f t="shared" si="155"/>
        <v>1</v>
      </c>
      <c r="L750" s="34">
        <f t="shared" si="156"/>
        <v>27</v>
      </c>
      <c r="M750" s="34" t="s">
        <v>22</v>
      </c>
      <c r="N750" s="30">
        <v>40010</v>
      </c>
      <c r="O750" s="30" t="s">
        <v>55</v>
      </c>
      <c r="P750" s="30">
        <v>57</v>
      </c>
      <c r="Q750" s="30">
        <v>3</v>
      </c>
      <c r="R750" s="30">
        <v>29101</v>
      </c>
      <c r="S750" s="24">
        <f t="shared" si="146"/>
        <v>28342.010000000002</v>
      </c>
      <c r="T750" s="24">
        <v>0</v>
      </c>
      <c r="U750" s="24">
        <v>0</v>
      </c>
      <c r="V750" s="24">
        <v>0</v>
      </c>
      <c r="W750" s="24">
        <v>0</v>
      </c>
      <c r="X750" s="24">
        <v>0</v>
      </c>
      <c r="Y750" s="24">
        <v>10910</v>
      </c>
      <c r="Z750" s="24">
        <v>909</v>
      </c>
      <c r="AA750" s="24">
        <v>5455</v>
      </c>
      <c r="AB750" s="24">
        <v>5455</v>
      </c>
      <c r="AC750" s="24">
        <v>4250.01</v>
      </c>
      <c r="AD750" s="24">
        <v>1363</v>
      </c>
      <c r="AE750" s="24">
        <v>0</v>
      </c>
      <c r="AG750" s="35">
        <v>28342.010000000002</v>
      </c>
      <c r="AH750" s="24">
        <f t="shared" si="157"/>
        <v>0</v>
      </c>
    </row>
    <row r="751" spans="1:34" s="24" customFormat="1" x14ac:dyDescent="0.2">
      <c r="A751" s="33">
        <f t="shared" si="147"/>
        <v>3000</v>
      </c>
      <c r="B751" s="33">
        <f t="shared" si="148"/>
        <v>3300</v>
      </c>
      <c r="C751" s="34" t="s">
        <v>17</v>
      </c>
      <c r="D751" s="34" t="str">
        <f t="shared" si="149"/>
        <v>2</v>
      </c>
      <c r="E751" s="34">
        <f t="shared" si="150"/>
        <v>5</v>
      </c>
      <c r="F751" s="34" t="str">
        <f t="shared" si="151"/>
        <v>04</v>
      </c>
      <c r="G751" s="34" t="str">
        <f t="shared" si="152"/>
        <v>005</v>
      </c>
      <c r="H751" s="33" t="str">
        <f t="shared" si="153"/>
        <v>E001</v>
      </c>
      <c r="I751" s="34">
        <f t="shared" si="154"/>
        <v>33604</v>
      </c>
      <c r="J751" s="34">
        <f t="shared" si="145"/>
        <v>1</v>
      </c>
      <c r="K751" s="34">
        <f t="shared" si="155"/>
        <v>1</v>
      </c>
      <c r="L751" s="34">
        <f t="shared" si="156"/>
        <v>27</v>
      </c>
      <c r="M751" s="34" t="s">
        <v>22</v>
      </c>
      <c r="N751" s="30">
        <v>40010</v>
      </c>
      <c r="O751" s="30" t="s">
        <v>55</v>
      </c>
      <c r="P751" s="30">
        <v>57</v>
      </c>
      <c r="Q751" s="30">
        <v>3</v>
      </c>
      <c r="R751" s="30">
        <v>33604</v>
      </c>
      <c r="S751" s="24">
        <f t="shared" si="146"/>
        <v>38368.720000000001</v>
      </c>
      <c r="T751" s="24">
        <v>0</v>
      </c>
      <c r="U751" s="24">
        <v>0</v>
      </c>
      <c r="V751" s="24">
        <v>0</v>
      </c>
      <c r="W751" s="24">
        <v>0</v>
      </c>
      <c r="X751" s="24">
        <v>0</v>
      </c>
      <c r="Y751" s="24">
        <v>0</v>
      </c>
      <c r="Z751" s="24">
        <v>0</v>
      </c>
      <c r="AA751" s="24">
        <v>0</v>
      </c>
      <c r="AB751" s="24">
        <v>20000</v>
      </c>
      <c r="AC751" s="24">
        <v>8368.7199999999993</v>
      </c>
      <c r="AD751" s="24">
        <v>10000</v>
      </c>
      <c r="AE751" s="24">
        <v>0</v>
      </c>
      <c r="AG751" s="35">
        <v>38368.720000000001</v>
      </c>
      <c r="AH751" s="24">
        <f t="shared" si="157"/>
        <v>0</v>
      </c>
    </row>
    <row r="752" spans="1:34" s="24" customFormat="1" x14ac:dyDescent="0.2">
      <c r="A752" s="33">
        <f t="shared" si="147"/>
        <v>3000</v>
      </c>
      <c r="B752" s="33">
        <f t="shared" si="148"/>
        <v>3800</v>
      </c>
      <c r="C752" s="34" t="s">
        <v>17</v>
      </c>
      <c r="D752" s="34" t="str">
        <f t="shared" si="149"/>
        <v>2</v>
      </c>
      <c r="E752" s="34">
        <f t="shared" si="150"/>
        <v>5</v>
      </c>
      <c r="F752" s="34" t="str">
        <f t="shared" si="151"/>
        <v>04</v>
      </c>
      <c r="G752" s="34" t="str">
        <f t="shared" si="152"/>
        <v>005</v>
      </c>
      <c r="H752" s="33" t="str">
        <f t="shared" si="153"/>
        <v>E001</v>
      </c>
      <c r="I752" s="34">
        <f t="shared" si="154"/>
        <v>38201</v>
      </c>
      <c r="J752" s="34">
        <f t="shared" si="145"/>
        <v>1</v>
      </c>
      <c r="K752" s="34">
        <f t="shared" si="155"/>
        <v>1</v>
      </c>
      <c r="L752" s="34">
        <f t="shared" si="156"/>
        <v>27</v>
      </c>
      <c r="M752" s="34" t="s">
        <v>22</v>
      </c>
      <c r="N752" s="30">
        <v>40010</v>
      </c>
      <c r="O752" s="30" t="s">
        <v>55</v>
      </c>
      <c r="P752" s="30">
        <v>57</v>
      </c>
      <c r="Q752" s="30">
        <v>3</v>
      </c>
      <c r="R752" s="30">
        <v>38201</v>
      </c>
      <c r="S752" s="24">
        <f t="shared" si="146"/>
        <v>9592.18</v>
      </c>
      <c r="T752" s="24">
        <v>0</v>
      </c>
      <c r="U752" s="24">
        <v>0</v>
      </c>
      <c r="V752" s="24">
        <v>0</v>
      </c>
      <c r="W752" s="24">
        <v>0</v>
      </c>
      <c r="X752" s="24">
        <v>0</v>
      </c>
      <c r="Y752" s="24">
        <v>0</v>
      </c>
      <c r="Z752" s="24">
        <v>0</v>
      </c>
      <c r="AA752" s="24">
        <v>0</v>
      </c>
      <c r="AB752" s="24">
        <v>0</v>
      </c>
      <c r="AC752" s="24">
        <v>9592.18</v>
      </c>
      <c r="AD752" s="24">
        <v>0</v>
      </c>
      <c r="AE752" s="24">
        <v>0</v>
      </c>
      <c r="AG752" s="35">
        <v>9592.18</v>
      </c>
      <c r="AH752" s="24">
        <f t="shared" si="157"/>
        <v>0</v>
      </c>
    </row>
    <row r="753" spans="1:34" s="24" customFormat="1" x14ac:dyDescent="0.2">
      <c r="A753" s="33">
        <f t="shared" si="147"/>
        <v>2000</v>
      </c>
      <c r="B753" s="33">
        <f t="shared" si="148"/>
        <v>2100</v>
      </c>
      <c r="C753" s="34" t="s">
        <v>17</v>
      </c>
      <c r="D753" s="34" t="str">
        <f t="shared" si="149"/>
        <v>2</v>
      </c>
      <c r="E753" s="34">
        <f t="shared" si="150"/>
        <v>5</v>
      </c>
      <c r="F753" s="34" t="str">
        <f t="shared" si="151"/>
        <v>04</v>
      </c>
      <c r="G753" s="34" t="str">
        <f t="shared" si="152"/>
        <v>005</v>
      </c>
      <c r="H753" s="33" t="str">
        <f t="shared" si="153"/>
        <v>E001</v>
      </c>
      <c r="I753" s="34">
        <f t="shared" si="154"/>
        <v>21101</v>
      </c>
      <c r="J753" s="34">
        <f t="shared" si="145"/>
        <v>1</v>
      </c>
      <c r="K753" s="34">
        <f t="shared" si="155"/>
        <v>1</v>
      </c>
      <c r="L753" s="34">
        <f t="shared" si="156"/>
        <v>24</v>
      </c>
      <c r="M753" s="34" t="s">
        <v>22</v>
      </c>
      <c r="N753" s="30">
        <v>40020</v>
      </c>
      <c r="O753" s="30" t="s">
        <v>55</v>
      </c>
      <c r="P753" s="30">
        <v>57</v>
      </c>
      <c r="Q753" s="30">
        <v>0</v>
      </c>
      <c r="R753" s="30">
        <v>21101</v>
      </c>
      <c r="S753" s="24">
        <f t="shared" si="146"/>
        <v>47960.9</v>
      </c>
      <c r="T753" s="24">
        <v>0</v>
      </c>
      <c r="U753" s="24">
        <v>0</v>
      </c>
      <c r="V753" s="24">
        <v>0</v>
      </c>
      <c r="W753" s="24">
        <v>0</v>
      </c>
      <c r="X753" s="24">
        <v>0</v>
      </c>
      <c r="Y753" s="24">
        <v>0</v>
      </c>
      <c r="Z753" s="24">
        <v>0</v>
      </c>
      <c r="AA753" s="24">
        <v>47960.9</v>
      </c>
      <c r="AB753" s="24">
        <v>0</v>
      </c>
      <c r="AC753" s="24">
        <v>0</v>
      </c>
      <c r="AD753" s="24">
        <v>0</v>
      </c>
      <c r="AE753" s="24">
        <v>0</v>
      </c>
      <c r="AG753" s="35">
        <v>47960.9</v>
      </c>
      <c r="AH753" s="24">
        <f t="shared" si="157"/>
        <v>0</v>
      </c>
    </row>
    <row r="754" spans="1:34" s="24" customFormat="1" x14ac:dyDescent="0.2">
      <c r="A754" s="33">
        <f t="shared" si="147"/>
        <v>2000</v>
      </c>
      <c r="B754" s="33">
        <f t="shared" si="148"/>
        <v>2100</v>
      </c>
      <c r="C754" s="34" t="s">
        <v>17</v>
      </c>
      <c r="D754" s="34" t="str">
        <f t="shared" si="149"/>
        <v>2</v>
      </c>
      <c r="E754" s="34">
        <f t="shared" si="150"/>
        <v>5</v>
      </c>
      <c r="F754" s="34" t="str">
        <f t="shared" si="151"/>
        <v>04</v>
      </c>
      <c r="G754" s="34" t="str">
        <f t="shared" si="152"/>
        <v>005</v>
      </c>
      <c r="H754" s="33" t="str">
        <f t="shared" si="153"/>
        <v>E001</v>
      </c>
      <c r="I754" s="34">
        <f t="shared" si="154"/>
        <v>21201</v>
      </c>
      <c r="J754" s="34">
        <f t="shared" si="145"/>
        <v>1</v>
      </c>
      <c r="K754" s="34">
        <f t="shared" si="155"/>
        <v>1</v>
      </c>
      <c r="L754" s="34">
        <f t="shared" si="156"/>
        <v>24</v>
      </c>
      <c r="M754" s="34" t="s">
        <v>22</v>
      </c>
      <c r="N754" s="30">
        <v>40020</v>
      </c>
      <c r="O754" s="30" t="s">
        <v>55</v>
      </c>
      <c r="P754" s="30">
        <v>57</v>
      </c>
      <c r="Q754" s="30">
        <v>0</v>
      </c>
      <c r="R754" s="30">
        <v>21201</v>
      </c>
      <c r="S754" s="24">
        <f t="shared" si="146"/>
        <v>81533.5</v>
      </c>
      <c r="T754" s="24">
        <v>0</v>
      </c>
      <c r="U754" s="24">
        <v>0</v>
      </c>
      <c r="V754" s="24">
        <v>0</v>
      </c>
      <c r="W754" s="24">
        <v>0</v>
      </c>
      <c r="X754" s="24">
        <v>0</v>
      </c>
      <c r="Y754" s="24">
        <v>0</v>
      </c>
      <c r="Z754" s="24">
        <v>0</v>
      </c>
      <c r="AA754" s="24">
        <v>40000</v>
      </c>
      <c r="AB754" s="24">
        <v>0</v>
      </c>
      <c r="AC754" s="24">
        <v>41533.5</v>
      </c>
      <c r="AD754" s="24">
        <v>0</v>
      </c>
      <c r="AE754" s="24">
        <v>0</v>
      </c>
      <c r="AG754" s="35">
        <v>81533.5</v>
      </c>
      <c r="AH754" s="24">
        <f t="shared" si="157"/>
        <v>0</v>
      </c>
    </row>
    <row r="755" spans="1:34" s="24" customFormat="1" x14ac:dyDescent="0.2">
      <c r="A755" s="33">
        <f t="shared" si="147"/>
        <v>2000</v>
      </c>
      <c r="B755" s="33">
        <f t="shared" si="148"/>
        <v>2100</v>
      </c>
      <c r="C755" s="34" t="s">
        <v>17</v>
      </c>
      <c r="D755" s="34" t="str">
        <f t="shared" si="149"/>
        <v>2</v>
      </c>
      <c r="E755" s="34">
        <f t="shared" si="150"/>
        <v>5</v>
      </c>
      <c r="F755" s="34" t="str">
        <f t="shared" si="151"/>
        <v>04</v>
      </c>
      <c r="G755" s="34" t="str">
        <f t="shared" si="152"/>
        <v>005</v>
      </c>
      <c r="H755" s="33" t="str">
        <f t="shared" si="153"/>
        <v>E001</v>
      </c>
      <c r="I755" s="34">
        <f t="shared" si="154"/>
        <v>21501</v>
      </c>
      <c r="J755" s="34">
        <f t="shared" si="145"/>
        <v>1</v>
      </c>
      <c r="K755" s="34">
        <f t="shared" si="155"/>
        <v>1</v>
      </c>
      <c r="L755" s="34">
        <f t="shared" si="156"/>
        <v>24</v>
      </c>
      <c r="M755" s="34" t="s">
        <v>22</v>
      </c>
      <c r="N755" s="30">
        <v>40020</v>
      </c>
      <c r="O755" s="30" t="s">
        <v>55</v>
      </c>
      <c r="P755" s="30">
        <v>57</v>
      </c>
      <c r="Q755" s="30">
        <v>0</v>
      </c>
      <c r="R755" s="30">
        <v>21501</v>
      </c>
      <c r="S755" s="24">
        <f t="shared" si="146"/>
        <v>9592.18</v>
      </c>
      <c r="T755" s="24">
        <v>0</v>
      </c>
      <c r="U755" s="24">
        <v>8291.64</v>
      </c>
      <c r="V755" s="24">
        <v>1300.54</v>
      </c>
      <c r="W755" s="24">
        <v>0</v>
      </c>
      <c r="X755" s="24">
        <v>0</v>
      </c>
      <c r="Y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G755" s="35">
        <v>9592.18</v>
      </c>
      <c r="AH755" s="24">
        <f t="shared" si="157"/>
        <v>0</v>
      </c>
    </row>
    <row r="756" spans="1:34" s="24" customFormat="1" x14ac:dyDescent="0.2">
      <c r="A756" s="33">
        <f t="shared" si="147"/>
        <v>2000</v>
      </c>
      <c r="B756" s="33">
        <f t="shared" si="148"/>
        <v>2100</v>
      </c>
      <c r="C756" s="34" t="s">
        <v>17</v>
      </c>
      <c r="D756" s="34" t="str">
        <f t="shared" si="149"/>
        <v>2</v>
      </c>
      <c r="E756" s="34">
        <f t="shared" si="150"/>
        <v>5</v>
      </c>
      <c r="F756" s="34" t="str">
        <f t="shared" si="151"/>
        <v>04</v>
      </c>
      <c r="G756" s="34" t="str">
        <f t="shared" si="152"/>
        <v>005</v>
      </c>
      <c r="H756" s="33" t="str">
        <f t="shared" si="153"/>
        <v>E001</v>
      </c>
      <c r="I756" s="34">
        <f t="shared" si="154"/>
        <v>21601</v>
      </c>
      <c r="J756" s="34">
        <f t="shared" si="145"/>
        <v>1</v>
      </c>
      <c r="K756" s="34">
        <f t="shared" si="155"/>
        <v>1</v>
      </c>
      <c r="L756" s="34">
        <f t="shared" si="156"/>
        <v>24</v>
      </c>
      <c r="M756" s="34" t="s">
        <v>22</v>
      </c>
      <c r="N756" s="30">
        <v>40020</v>
      </c>
      <c r="O756" s="30" t="s">
        <v>55</v>
      </c>
      <c r="P756" s="30">
        <v>57</v>
      </c>
      <c r="Q756" s="30">
        <v>0</v>
      </c>
      <c r="R756" s="30">
        <v>21601</v>
      </c>
      <c r="S756" s="24">
        <f t="shared" si="146"/>
        <v>40574.92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24">
        <v>40574.92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G756" s="35">
        <v>40574.92</v>
      </c>
      <c r="AH756" s="24">
        <f t="shared" si="157"/>
        <v>0</v>
      </c>
    </row>
    <row r="757" spans="1:34" s="24" customFormat="1" x14ac:dyDescent="0.2">
      <c r="A757" s="33">
        <f t="shared" si="147"/>
        <v>2000</v>
      </c>
      <c r="B757" s="33">
        <f t="shared" si="148"/>
        <v>2200</v>
      </c>
      <c r="C757" s="34" t="s">
        <v>17</v>
      </c>
      <c r="D757" s="34" t="str">
        <f t="shared" si="149"/>
        <v>2</v>
      </c>
      <c r="E757" s="34">
        <f t="shared" si="150"/>
        <v>5</v>
      </c>
      <c r="F757" s="34" t="str">
        <f t="shared" si="151"/>
        <v>04</v>
      </c>
      <c r="G757" s="34" t="str">
        <f t="shared" si="152"/>
        <v>005</v>
      </c>
      <c r="H757" s="33" t="str">
        <f t="shared" si="153"/>
        <v>E001</v>
      </c>
      <c r="I757" s="34">
        <f t="shared" si="154"/>
        <v>22104</v>
      </c>
      <c r="J757" s="34">
        <f t="shared" si="145"/>
        <v>1</v>
      </c>
      <c r="K757" s="34">
        <f t="shared" si="155"/>
        <v>1</v>
      </c>
      <c r="L757" s="34">
        <f t="shared" si="156"/>
        <v>24</v>
      </c>
      <c r="M757" s="34" t="s">
        <v>22</v>
      </c>
      <c r="N757" s="30">
        <v>40020</v>
      </c>
      <c r="O757" s="30" t="s">
        <v>55</v>
      </c>
      <c r="P757" s="30">
        <v>57</v>
      </c>
      <c r="Q757" s="30">
        <v>0</v>
      </c>
      <c r="R757" s="30">
        <v>22104</v>
      </c>
      <c r="S757" s="24">
        <f t="shared" si="146"/>
        <v>28776.54</v>
      </c>
      <c r="T757" s="24">
        <v>0</v>
      </c>
      <c r="U757" s="24">
        <v>0</v>
      </c>
      <c r="V757" s="24">
        <v>0</v>
      </c>
      <c r="W757" s="24">
        <v>0</v>
      </c>
      <c r="X757" s="24">
        <v>0</v>
      </c>
      <c r="Y757" s="24">
        <v>0</v>
      </c>
      <c r="Z757" s="24">
        <v>0</v>
      </c>
      <c r="AA757" s="24">
        <v>0</v>
      </c>
      <c r="AB757" s="24">
        <v>0</v>
      </c>
      <c r="AC757" s="24">
        <v>0</v>
      </c>
      <c r="AD757" s="24">
        <v>28776.54</v>
      </c>
      <c r="AE757" s="24">
        <v>0</v>
      </c>
      <c r="AG757" s="35">
        <v>28776.54</v>
      </c>
      <c r="AH757" s="24">
        <f t="shared" si="157"/>
        <v>0</v>
      </c>
    </row>
    <row r="758" spans="1:34" s="24" customFormat="1" x14ac:dyDescent="0.2">
      <c r="A758" s="33">
        <f t="shared" si="147"/>
        <v>2000</v>
      </c>
      <c r="B758" s="33">
        <f t="shared" si="148"/>
        <v>2200</v>
      </c>
      <c r="C758" s="34" t="s">
        <v>17</v>
      </c>
      <c r="D758" s="34" t="str">
        <f t="shared" si="149"/>
        <v>2</v>
      </c>
      <c r="E758" s="34">
        <f t="shared" si="150"/>
        <v>5</v>
      </c>
      <c r="F758" s="34" t="str">
        <f t="shared" si="151"/>
        <v>04</v>
      </c>
      <c r="G758" s="34" t="str">
        <f t="shared" si="152"/>
        <v>005</v>
      </c>
      <c r="H758" s="33" t="str">
        <f t="shared" si="153"/>
        <v>E001</v>
      </c>
      <c r="I758" s="34">
        <f t="shared" si="154"/>
        <v>22201</v>
      </c>
      <c r="J758" s="34">
        <f t="shared" si="145"/>
        <v>1</v>
      </c>
      <c r="K758" s="34">
        <f t="shared" si="155"/>
        <v>1</v>
      </c>
      <c r="L758" s="34">
        <f t="shared" si="156"/>
        <v>24</v>
      </c>
      <c r="M758" s="34" t="s">
        <v>22</v>
      </c>
      <c r="N758" s="30">
        <v>40020</v>
      </c>
      <c r="O758" s="30" t="s">
        <v>55</v>
      </c>
      <c r="P758" s="30">
        <v>57</v>
      </c>
      <c r="Q758" s="30">
        <v>0</v>
      </c>
      <c r="R758" s="30">
        <v>22201</v>
      </c>
      <c r="S758" s="24">
        <f t="shared" si="146"/>
        <v>376726.12</v>
      </c>
      <c r="T758" s="24">
        <v>0</v>
      </c>
      <c r="U758" s="24">
        <v>0</v>
      </c>
      <c r="V758" s="24">
        <v>21728</v>
      </c>
      <c r="W758" s="24">
        <v>55539.82</v>
      </c>
      <c r="X758" s="24">
        <v>86075.18</v>
      </c>
      <c r="Y758" s="24">
        <v>42000</v>
      </c>
      <c r="Z758" s="24">
        <v>32000</v>
      </c>
      <c r="AA758" s="24">
        <v>32000</v>
      </c>
      <c r="AB758" s="24">
        <v>0</v>
      </c>
      <c r="AC758" s="24">
        <v>43000</v>
      </c>
      <c r="AD758" s="24">
        <v>32000</v>
      </c>
      <c r="AE758" s="24">
        <v>32383.119999999999</v>
      </c>
      <c r="AG758" s="35">
        <v>376726.12</v>
      </c>
      <c r="AH758" s="24">
        <f t="shared" si="157"/>
        <v>0</v>
      </c>
    </row>
    <row r="759" spans="1:34" s="24" customFormat="1" x14ac:dyDescent="0.2">
      <c r="A759" s="33">
        <f t="shared" si="147"/>
        <v>2000</v>
      </c>
      <c r="B759" s="33">
        <f t="shared" si="148"/>
        <v>2200</v>
      </c>
      <c r="C759" s="34" t="s">
        <v>17</v>
      </c>
      <c r="D759" s="34" t="str">
        <f t="shared" si="149"/>
        <v>2</v>
      </c>
      <c r="E759" s="34">
        <f t="shared" si="150"/>
        <v>5</v>
      </c>
      <c r="F759" s="34" t="str">
        <f t="shared" si="151"/>
        <v>04</v>
      </c>
      <c r="G759" s="34" t="str">
        <f t="shared" si="152"/>
        <v>005</v>
      </c>
      <c r="H759" s="33" t="str">
        <f t="shared" si="153"/>
        <v>E001</v>
      </c>
      <c r="I759" s="34">
        <f t="shared" si="154"/>
        <v>22301</v>
      </c>
      <c r="J759" s="34">
        <f t="shared" si="145"/>
        <v>1</v>
      </c>
      <c r="K759" s="34">
        <f t="shared" si="155"/>
        <v>1</v>
      </c>
      <c r="L759" s="34">
        <f t="shared" si="156"/>
        <v>24</v>
      </c>
      <c r="M759" s="34" t="s">
        <v>22</v>
      </c>
      <c r="N759" s="30">
        <v>40020</v>
      </c>
      <c r="O759" s="30" t="s">
        <v>55</v>
      </c>
      <c r="P759" s="30">
        <v>57</v>
      </c>
      <c r="Q759" s="30">
        <v>0</v>
      </c>
      <c r="R759" s="30">
        <v>22301</v>
      </c>
      <c r="S759" s="24">
        <f t="shared" si="146"/>
        <v>7385.98</v>
      </c>
      <c r="T759" s="24">
        <v>0</v>
      </c>
      <c r="U759" s="24">
        <v>0</v>
      </c>
      <c r="V759" s="24">
        <v>0</v>
      </c>
      <c r="W759" s="24">
        <v>0</v>
      </c>
      <c r="X759" s="24">
        <v>7385.98</v>
      </c>
      <c r="Y759" s="24">
        <v>0</v>
      </c>
      <c r="Z759" s="24">
        <v>0</v>
      </c>
      <c r="AA759" s="24">
        <v>0</v>
      </c>
      <c r="AB759" s="24">
        <v>0</v>
      </c>
      <c r="AC759" s="24">
        <v>0</v>
      </c>
      <c r="AD759" s="24">
        <v>0</v>
      </c>
      <c r="AE759" s="24">
        <v>0</v>
      </c>
      <c r="AG759" s="35">
        <v>7385.98</v>
      </c>
      <c r="AH759" s="24">
        <f t="shared" si="157"/>
        <v>0</v>
      </c>
    </row>
    <row r="760" spans="1:34" s="24" customFormat="1" x14ac:dyDescent="0.2">
      <c r="A760" s="33">
        <f t="shared" si="147"/>
        <v>2000</v>
      </c>
      <c r="B760" s="33">
        <f t="shared" si="148"/>
        <v>2400</v>
      </c>
      <c r="C760" s="34" t="s">
        <v>17</v>
      </c>
      <c r="D760" s="34" t="str">
        <f t="shared" si="149"/>
        <v>2</v>
      </c>
      <c r="E760" s="34">
        <f t="shared" si="150"/>
        <v>5</v>
      </c>
      <c r="F760" s="34" t="str">
        <f t="shared" si="151"/>
        <v>04</v>
      </c>
      <c r="G760" s="34" t="str">
        <f t="shared" si="152"/>
        <v>005</v>
      </c>
      <c r="H760" s="33" t="str">
        <f t="shared" si="153"/>
        <v>E001</v>
      </c>
      <c r="I760" s="34">
        <f t="shared" si="154"/>
        <v>24101</v>
      </c>
      <c r="J760" s="34">
        <f t="shared" si="145"/>
        <v>1</v>
      </c>
      <c r="K760" s="34">
        <f t="shared" si="155"/>
        <v>1</v>
      </c>
      <c r="L760" s="34">
        <f t="shared" si="156"/>
        <v>24</v>
      </c>
      <c r="M760" s="34" t="s">
        <v>22</v>
      </c>
      <c r="N760" s="30">
        <v>40020</v>
      </c>
      <c r="O760" s="30" t="s">
        <v>55</v>
      </c>
      <c r="P760" s="30">
        <v>57</v>
      </c>
      <c r="Q760" s="30">
        <v>0</v>
      </c>
      <c r="R760" s="30">
        <v>24101</v>
      </c>
      <c r="S760" s="24">
        <f t="shared" si="146"/>
        <v>33380.78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5709</v>
      </c>
      <c r="Z760" s="24">
        <v>16442</v>
      </c>
      <c r="AA760" s="24">
        <v>0</v>
      </c>
      <c r="AB760" s="24">
        <v>3380.78</v>
      </c>
      <c r="AC760" s="24">
        <v>0</v>
      </c>
      <c r="AD760" s="24">
        <v>5764.65</v>
      </c>
      <c r="AE760" s="24">
        <v>2084.35</v>
      </c>
      <c r="AG760" s="35">
        <v>33380.78</v>
      </c>
      <c r="AH760" s="24">
        <f t="shared" si="157"/>
        <v>0</v>
      </c>
    </row>
    <row r="761" spans="1:34" s="24" customFormat="1" x14ac:dyDescent="0.2">
      <c r="A761" s="33">
        <f t="shared" si="147"/>
        <v>2000</v>
      </c>
      <c r="B761" s="33">
        <f t="shared" si="148"/>
        <v>2400</v>
      </c>
      <c r="C761" s="34" t="s">
        <v>17</v>
      </c>
      <c r="D761" s="34" t="str">
        <f t="shared" si="149"/>
        <v>2</v>
      </c>
      <c r="E761" s="34">
        <f t="shared" si="150"/>
        <v>5</v>
      </c>
      <c r="F761" s="34" t="str">
        <f t="shared" si="151"/>
        <v>04</v>
      </c>
      <c r="G761" s="34" t="str">
        <f t="shared" si="152"/>
        <v>005</v>
      </c>
      <c r="H761" s="33" t="str">
        <f t="shared" si="153"/>
        <v>E001</v>
      </c>
      <c r="I761" s="34">
        <f t="shared" si="154"/>
        <v>24201</v>
      </c>
      <c r="J761" s="34">
        <f t="shared" si="145"/>
        <v>1</v>
      </c>
      <c r="K761" s="34">
        <f t="shared" si="155"/>
        <v>1</v>
      </c>
      <c r="L761" s="34">
        <f t="shared" si="156"/>
        <v>24</v>
      </c>
      <c r="M761" s="34" t="s">
        <v>22</v>
      </c>
      <c r="N761" s="30">
        <v>40020</v>
      </c>
      <c r="O761" s="30" t="s">
        <v>55</v>
      </c>
      <c r="P761" s="30">
        <v>57</v>
      </c>
      <c r="Q761" s="30">
        <v>0</v>
      </c>
      <c r="R761" s="30">
        <v>24201</v>
      </c>
      <c r="S761" s="24">
        <f t="shared" si="146"/>
        <v>69321.72</v>
      </c>
      <c r="T761" s="24">
        <v>0</v>
      </c>
      <c r="U761" s="24">
        <v>0</v>
      </c>
      <c r="V761" s="24">
        <v>0</v>
      </c>
      <c r="W761" s="24">
        <v>0</v>
      </c>
      <c r="X761" s="24">
        <v>10877</v>
      </c>
      <c r="Y761" s="24">
        <v>3935.17</v>
      </c>
      <c r="Z761" s="24">
        <v>20187.830000000002</v>
      </c>
      <c r="AA761" s="24">
        <v>20000</v>
      </c>
      <c r="AB761" s="24">
        <v>0</v>
      </c>
      <c r="AC761" s="24">
        <v>14321.72</v>
      </c>
      <c r="AD761" s="24">
        <v>0</v>
      </c>
      <c r="AE761" s="24">
        <v>0</v>
      </c>
      <c r="AG761" s="35">
        <v>69321.72</v>
      </c>
      <c r="AH761" s="24">
        <f t="shared" si="157"/>
        <v>0</v>
      </c>
    </row>
    <row r="762" spans="1:34" s="24" customFormat="1" x14ac:dyDescent="0.2">
      <c r="A762" s="33">
        <f t="shared" si="147"/>
        <v>2000</v>
      </c>
      <c r="B762" s="33">
        <f t="shared" si="148"/>
        <v>2400</v>
      </c>
      <c r="C762" s="34" t="s">
        <v>17</v>
      </c>
      <c r="D762" s="34" t="str">
        <f t="shared" si="149"/>
        <v>2</v>
      </c>
      <c r="E762" s="34">
        <f t="shared" si="150"/>
        <v>5</v>
      </c>
      <c r="F762" s="34" t="str">
        <f t="shared" si="151"/>
        <v>04</v>
      </c>
      <c r="G762" s="34" t="str">
        <f t="shared" si="152"/>
        <v>005</v>
      </c>
      <c r="H762" s="33" t="str">
        <f t="shared" si="153"/>
        <v>E001</v>
      </c>
      <c r="I762" s="34">
        <f t="shared" si="154"/>
        <v>24301</v>
      </c>
      <c r="J762" s="34">
        <f t="shared" si="145"/>
        <v>1</v>
      </c>
      <c r="K762" s="34">
        <f t="shared" si="155"/>
        <v>1</v>
      </c>
      <c r="L762" s="34">
        <f t="shared" si="156"/>
        <v>24</v>
      </c>
      <c r="M762" s="34" t="s">
        <v>22</v>
      </c>
      <c r="N762" s="30">
        <v>40020</v>
      </c>
      <c r="O762" s="30" t="s">
        <v>55</v>
      </c>
      <c r="P762" s="30">
        <v>57</v>
      </c>
      <c r="Q762" s="30">
        <v>0</v>
      </c>
      <c r="R762" s="30">
        <v>24301</v>
      </c>
      <c r="S762" s="24">
        <f t="shared" si="146"/>
        <v>36070.43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20000</v>
      </c>
      <c r="Z762" s="24">
        <v>0</v>
      </c>
      <c r="AA762" s="24">
        <v>0</v>
      </c>
      <c r="AB762" s="24">
        <v>0</v>
      </c>
      <c r="AC762" s="24">
        <v>16070.43</v>
      </c>
      <c r="AD762" s="24">
        <v>0</v>
      </c>
      <c r="AE762" s="24">
        <v>0</v>
      </c>
      <c r="AG762" s="35">
        <v>36070.43</v>
      </c>
      <c r="AH762" s="24">
        <f t="shared" si="157"/>
        <v>0</v>
      </c>
    </row>
    <row r="763" spans="1:34" s="24" customFormat="1" x14ac:dyDescent="0.2">
      <c r="A763" s="33">
        <f t="shared" si="147"/>
        <v>2000</v>
      </c>
      <c r="B763" s="33">
        <f t="shared" si="148"/>
        <v>2400</v>
      </c>
      <c r="C763" s="34" t="s">
        <v>17</v>
      </c>
      <c r="D763" s="34" t="str">
        <f t="shared" si="149"/>
        <v>2</v>
      </c>
      <c r="E763" s="34">
        <f t="shared" si="150"/>
        <v>5</v>
      </c>
      <c r="F763" s="34" t="str">
        <f t="shared" si="151"/>
        <v>04</v>
      </c>
      <c r="G763" s="34" t="str">
        <f t="shared" si="152"/>
        <v>005</v>
      </c>
      <c r="H763" s="33" t="str">
        <f t="shared" si="153"/>
        <v>E001</v>
      </c>
      <c r="I763" s="34">
        <f t="shared" si="154"/>
        <v>24401</v>
      </c>
      <c r="J763" s="34">
        <f t="shared" si="145"/>
        <v>1</v>
      </c>
      <c r="K763" s="34">
        <f t="shared" si="155"/>
        <v>1</v>
      </c>
      <c r="L763" s="34">
        <f t="shared" si="156"/>
        <v>24</v>
      </c>
      <c r="M763" s="34" t="s">
        <v>22</v>
      </c>
      <c r="N763" s="30">
        <v>40020</v>
      </c>
      <c r="O763" s="30" t="s">
        <v>55</v>
      </c>
      <c r="P763" s="30">
        <v>57</v>
      </c>
      <c r="Q763" s="30">
        <v>0</v>
      </c>
      <c r="R763" s="30">
        <v>24401</v>
      </c>
      <c r="S763" s="24">
        <f t="shared" si="146"/>
        <v>90770.79</v>
      </c>
      <c r="T763" s="24">
        <v>0</v>
      </c>
      <c r="U763" s="24">
        <v>0</v>
      </c>
      <c r="V763" s="24">
        <v>0</v>
      </c>
      <c r="W763" s="24">
        <v>0</v>
      </c>
      <c r="X763" s="24">
        <v>4630</v>
      </c>
      <c r="Y763" s="24">
        <v>80000</v>
      </c>
      <c r="Z763" s="24">
        <v>6140.79</v>
      </c>
      <c r="AA763" s="24">
        <v>0</v>
      </c>
      <c r="AB763" s="24">
        <v>0</v>
      </c>
      <c r="AC763" s="24">
        <v>0</v>
      </c>
      <c r="AD763" s="24">
        <v>0</v>
      </c>
      <c r="AE763" s="24">
        <v>0</v>
      </c>
      <c r="AG763" s="35">
        <v>90770.79</v>
      </c>
      <c r="AH763" s="24">
        <f t="shared" si="157"/>
        <v>0</v>
      </c>
    </row>
    <row r="764" spans="1:34" s="24" customFormat="1" x14ac:dyDescent="0.2">
      <c r="A764" s="33">
        <f t="shared" si="147"/>
        <v>2000</v>
      </c>
      <c r="B764" s="33">
        <f t="shared" si="148"/>
        <v>2400</v>
      </c>
      <c r="C764" s="34" t="s">
        <v>17</v>
      </c>
      <c r="D764" s="34" t="str">
        <f t="shared" si="149"/>
        <v>2</v>
      </c>
      <c r="E764" s="34">
        <f t="shared" si="150"/>
        <v>5</v>
      </c>
      <c r="F764" s="34" t="str">
        <f t="shared" si="151"/>
        <v>04</v>
      </c>
      <c r="G764" s="34" t="str">
        <f t="shared" si="152"/>
        <v>005</v>
      </c>
      <c r="H764" s="33" t="str">
        <f t="shared" si="153"/>
        <v>E001</v>
      </c>
      <c r="I764" s="34">
        <f t="shared" si="154"/>
        <v>24501</v>
      </c>
      <c r="J764" s="34">
        <f t="shared" si="145"/>
        <v>1</v>
      </c>
      <c r="K764" s="34">
        <f t="shared" si="155"/>
        <v>1</v>
      </c>
      <c r="L764" s="34">
        <f t="shared" si="156"/>
        <v>24</v>
      </c>
      <c r="M764" s="34" t="s">
        <v>22</v>
      </c>
      <c r="N764" s="30">
        <v>40020</v>
      </c>
      <c r="O764" s="30" t="s">
        <v>55</v>
      </c>
      <c r="P764" s="30">
        <v>57</v>
      </c>
      <c r="Q764" s="30">
        <v>0</v>
      </c>
      <c r="R764" s="30">
        <v>24501</v>
      </c>
      <c r="S764" s="24">
        <f t="shared" si="146"/>
        <v>88727.66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10000</v>
      </c>
      <c r="Z764" s="24">
        <v>0</v>
      </c>
      <c r="AA764" s="24">
        <v>27829.599999999999</v>
      </c>
      <c r="AB764" s="24">
        <v>37170.400000000001</v>
      </c>
      <c r="AC764" s="24">
        <v>13727.66</v>
      </c>
      <c r="AD764" s="24">
        <v>0</v>
      </c>
      <c r="AE764" s="24">
        <v>0</v>
      </c>
      <c r="AG764" s="35">
        <v>88727.66</v>
      </c>
      <c r="AH764" s="24">
        <f t="shared" si="157"/>
        <v>0</v>
      </c>
    </row>
    <row r="765" spans="1:34" s="24" customFormat="1" x14ac:dyDescent="0.2">
      <c r="A765" s="33">
        <f t="shared" si="147"/>
        <v>2000</v>
      </c>
      <c r="B765" s="33">
        <f t="shared" si="148"/>
        <v>2400</v>
      </c>
      <c r="C765" s="34" t="s">
        <v>17</v>
      </c>
      <c r="D765" s="34" t="str">
        <f t="shared" si="149"/>
        <v>2</v>
      </c>
      <c r="E765" s="34">
        <f t="shared" si="150"/>
        <v>5</v>
      </c>
      <c r="F765" s="34" t="str">
        <f t="shared" si="151"/>
        <v>04</v>
      </c>
      <c r="G765" s="34" t="str">
        <f t="shared" si="152"/>
        <v>005</v>
      </c>
      <c r="H765" s="33" t="str">
        <f t="shared" si="153"/>
        <v>E001</v>
      </c>
      <c r="I765" s="34">
        <f t="shared" si="154"/>
        <v>24601</v>
      </c>
      <c r="J765" s="34">
        <f t="shared" si="145"/>
        <v>1</v>
      </c>
      <c r="K765" s="34">
        <f t="shared" si="155"/>
        <v>1</v>
      </c>
      <c r="L765" s="34">
        <f t="shared" si="156"/>
        <v>24</v>
      </c>
      <c r="M765" s="34" t="s">
        <v>22</v>
      </c>
      <c r="N765" s="30">
        <v>40020</v>
      </c>
      <c r="O765" s="30" t="s">
        <v>55</v>
      </c>
      <c r="P765" s="30">
        <v>57</v>
      </c>
      <c r="Q765" s="30">
        <v>0</v>
      </c>
      <c r="R765" s="30">
        <v>24601</v>
      </c>
      <c r="S765" s="24">
        <f t="shared" si="146"/>
        <v>372176.55</v>
      </c>
      <c r="T765" s="24">
        <v>0</v>
      </c>
      <c r="U765" s="24">
        <v>20000</v>
      </c>
      <c r="V765" s="24">
        <v>5000</v>
      </c>
      <c r="W765" s="24">
        <v>28000</v>
      </c>
      <c r="X765" s="24">
        <v>70000</v>
      </c>
      <c r="Y765" s="24">
        <v>25000</v>
      </c>
      <c r="Z765" s="24">
        <v>30000</v>
      </c>
      <c r="AA765" s="24">
        <v>60000</v>
      </c>
      <c r="AB765" s="24">
        <v>10000</v>
      </c>
      <c r="AC765" s="24">
        <v>124176.55</v>
      </c>
      <c r="AD765" s="24">
        <v>0</v>
      </c>
      <c r="AE765" s="24">
        <v>0</v>
      </c>
      <c r="AG765" s="35">
        <v>372176.55</v>
      </c>
      <c r="AH765" s="24">
        <f t="shared" si="157"/>
        <v>0</v>
      </c>
    </row>
    <row r="766" spans="1:34" s="24" customFormat="1" x14ac:dyDescent="0.2">
      <c r="A766" s="33">
        <f t="shared" si="147"/>
        <v>2000</v>
      </c>
      <c r="B766" s="33">
        <f t="shared" si="148"/>
        <v>2400</v>
      </c>
      <c r="C766" s="34" t="s">
        <v>17</v>
      </c>
      <c r="D766" s="34" t="str">
        <f t="shared" si="149"/>
        <v>2</v>
      </c>
      <c r="E766" s="34">
        <f t="shared" si="150"/>
        <v>5</v>
      </c>
      <c r="F766" s="34" t="str">
        <f t="shared" si="151"/>
        <v>04</v>
      </c>
      <c r="G766" s="34" t="str">
        <f t="shared" si="152"/>
        <v>005</v>
      </c>
      <c r="H766" s="33" t="str">
        <f t="shared" si="153"/>
        <v>E001</v>
      </c>
      <c r="I766" s="34">
        <f t="shared" si="154"/>
        <v>24701</v>
      </c>
      <c r="J766" s="34">
        <f t="shared" si="145"/>
        <v>1</v>
      </c>
      <c r="K766" s="34">
        <f t="shared" si="155"/>
        <v>1</v>
      </c>
      <c r="L766" s="34">
        <f t="shared" si="156"/>
        <v>24</v>
      </c>
      <c r="M766" s="34" t="s">
        <v>22</v>
      </c>
      <c r="N766" s="30">
        <v>40020</v>
      </c>
      <c r="O766" s="30" t="s">
        <v>55</v>
      </c>
      <c r="P766" s="30">
        <v>57</v>
      </c>
      <c r="Q766" s="30">
        <v>0</v>
      </c>
      <c r="R766" s="30">
        <v>24701</v>
      </c>
      <c r="S766" s="24">
        <f t="shared" si="146"/>
        <v>724210.48</v>
      </c>
      <c r="T766" s="24">
        <v>0</v>
      </c>
      <c r="U766" s="24">
        <v>27011</v>
      </c>
      <c r="V766" s="24">
        <v>36823.5</v>
      </c>
      <c r="W766" s="24">
        <v>0</v>
      </c>
      <c r="X766" s="24">
        <v>15676.5</v>
      </c>
      <c r="Y766" s="24">
        <v>132500</v>
      </c>
      <c r="Z766" s="24">
        <v>107000</v>
      </c>
      <c r="AA766" s="24">
        <v>83979.91</v>
      </c>
      <c r="AB766" s="24">
        <v>108000</v>
      </c>
      <c r="AC766" s="24">
        <v>97768.87</v>
      </c>
      <c r="AD766" s="24">
        <v>2624.22</v>
      </c>
      <c r="AE766" s="24">
        <v>112826.48</v>
      </c>
      <c r="AG766" s="35">
        <v>724210.48</v>
      </c>
      <c r="AH766" s="24">
        <f t="shared" si="157"/>
        <v>0</v>
      </c>
    </row>
    <row r="767" spans="1:34" s="24" customFormat="1" x14ac:dyDescent="0.2">
      <c r="A767" s="33">
        <f t="shared" si="147"/>
        <v>2000</v>
      </c>
      <c r="B767" s="33">
        <f t="shared" si="148"/>
        <v>2400</v>
      </c>
      <c r="C767" s="34" t="s">
        <v>17</v>
      </c>
      <c r="D767" s="34" t="str">
        <f t="shared" si="149"/>
        <v>2</v>
      </c>
      <c r="E767" s="34">
        <f t="shared" si="150"/>
        <v>5</v>
      </c>
      <c r="F767" s="34" t="str">
        <f t="shared" si="151"/>
        <v>04</v>
      </c>
      <c r="G767" s="34" t="str">
        <f t="shared" si="152"/>
        <v>005</v>
      </c>
      <c r="H767" s="33" t="str">
        <f t="shared" si="153"/>
        <v>E001</v>
      </c>
      <c r="I767" s="34">
        <f t="shared" si="154"/>
        <v>24801</v>
      </c>
      <c r="J767" s="34">
        <f t="shared" si="145"/>
        <v>1</v>
      </c>
      <c r="K767" s="34">
        <f t="shared" si="155"/>
        <v>1</v>
      </c>
      <c r="L767" s="34">
        <f t="shared" si="156"/>
        <v>24</v>
      </c>
      <c r="M767" s="34" t="s">
        <v>22</v>
      </c>
      <c r="N767" s="30">
        <v>40020</v>
      </c>
      <c r="O767" s="30" t="s">
        <v>55</v>
      </c>
      <c r="P767" s="30">
        <v>57</v>
      </c>
      <c r="Q767" s="30">
        <v>0</v>
      </c>
      <c r="R767" s="30">
        <v>24801</v>
      </c>
      <c r="S767" s="24">
        <f t="shared" si="146"/>
        <v>26858.1</v>
      </c>
      <c r="T767" s="24">
        <v>0</v>
      </c>
      <c r="U767" s="24">
        <v>0</v>
      </c>
      <c r="V767" s="24">
        <v>0</v>
      </c>
      <c r="W767" s="24">
        <v>0</v>
      </c>
      <c r="X767" s="24">
        <v>0</v>
      </c>
      <c r="Y767" s="24">
        <v>0</v>
      </c>
      <c r="Z767" s="24">
        <v>10000</v>
      </c>
      <c r="AA767" s="24">
        <v>10000</v>
      </c>
      <c r="AB767" s="24">
        <v>0</v>
      </c>
      <c r="AC767" s="24">
        <v>6858.1</v>
      </c>
      <c r="AD767" s="24">
        <v>0</v>
      </c>
      <c r="AE767" s="24">
        <v>0</v>
      </c>
      <c r="AG767" s="35">
        <v>26858.1</v>
      </c>
      <c r="AH767" s="24">
        <f t="shared" si="157"/>
        <v>0</v>
      </c>
    </row>
    <row r="768" spans="1:34" s="24" customFormat="1" x14ac:dyDescent="0.2">
      <c r="A768" s="33">
        <f t="shared" si="147"/>
        <v>2000</v>
      </c>
      <c r="B768" s="33">
        <f t="shared" si="148"/>
        <v>2400</v>
      </c>
      <c r="C768" s="34" t="s">
        <v>17</v>
      </c>
      <c r="D768" s="34" t="str">
        <f t="shared" si="149"/>
        <v>2</v>
      </c>
      <c r="E768" s="34">
        <f t="shared" si="150"/>
        <v>5</v>
      </c>
      <c r="F768" s="34" t="str">
        <f t="shared" si="151"/>
        <v>04</v>
      </c>
      <c r="G768" s="34" t="str">
        <f t="shared" si="152"/>
        <v>005</v>
      </c>
      <c r="H768" s="33" t="str">
        <f t="shared" si="153"/>
        <v>E001</v>
      </c>
      <c r="I768" s="34">
        <f t="shared" si="154"/>
        <v>24901</v>
      </c>
      <c r="J768" s="34">
        <f t="shared" si="145"/>
        <v>1</v>
      </c>
      <c r="K768" s="34">
        <f t="shared" si="155"/>
        <v>1</v>
      </c>
      <c r="L768" s="34">
        <f t="shared" si="156"/>
        <v>24</v>
      </c>
      <c r="M768" s="34" t="s">
        <v>22</v>
      </c>
      <c r="N768" s="30">
        <v>40020</v>
      </c>
      <c r="O768" s="30" t="s">
        <v>55</v>
      </c>
      <c r="P768" s="30">
        <v>57</v>
      </c>
      <c r="Q768" s="30">
        <v>0</v>
      </c>
      <c r="R768" s="30">
        <v>24901</v>
      </c>
      <c r="S768" s="24">
        <f t="shared" si="146"/>
        <v>71461.73</v>
      </c>
      <c r="T768" s="24">
        <v>0</v>
      </c>
      <c r="U768" s="24">
        <v>0</v>
      </c>
      <c r="V768" s="24">
        <v>0</v>
      </c>
      <c r="W768" s="24">
        <v>0</v>
      </c>
      <c r="X768" s="24">
        <v>0</v>
      </c>
      <c r="Y768" s="24">
        <v>24500</v>
      </c>
      <c r="Z768" s="24">
        <v>0</v>
      </c>
      <c r="AA768" s="24">
        <v>0</v>
      </c>
      <c r="AB768" s="24">
        <v>0</v>
      </c>
      <c r="AC768" s="24">
        <v>33955.11</v>
      </c>
      <c r="AD768" s="24">
        <v>13006.62</v>
      </c>
      <c r="AE768" s="24">
        <v>0</v>
      </c>
      <c r="AG768" s="35">
        <v>71461.73000000001</v>
      </c>
      <c r="AH768" s="24">
        <f t="shared" si="157"/>
        <v>0</v>
      </c>
    </row>
    <row r="769" spans="1:34" s="24" customFormat="1" x14ac:dyDescent="0.2">
      <c r="A769" s="33">
        <f t="shared" si="147"/>
        <v>2000</v>
      </c>
      <c r="B769" s="33">
        <f t="shared" si="148"/>
        <v>2500</v>
      </c>
      <c r="C769" s="34" t="s">
        <v>17</v>
      </c>
      <c r="D769" s="34" t="str">
        <f t="shared" si="149"/>
        <v>2</v>
      </c>
      <c r="E769" s="34">
        <f t="shared" si="150"/>
        <v>5</v>
      </c>
      <c r="F769" s="34" t="str">
        <f t="shared" si="151"/>
        <v>04</v>
      </c>
      <c r="G769" s="34" t="str">
        <f t="shared" si="152"/>
        <v>005</v>
      </c>
      <c r="H769" s="33" t="str">
        <f t="shared" si="153"/>
        <v>E001</v>
      </c>
      <c r="I769" s="34">
        <f t="shared" si="154"/>
        <v>25101</v>
      </c>
      <c r="J769" s="34">
        <f t="shared" si="145"/>
        <v>1</v>
      </c>
      <c r="K769" s="34">
        <f t="shared" si="155"/>
        <v>1</v>
      </c>
      <c r="L769" s="34">
        <f t="shared" si="156"/>
        <v>24</v>
      </c>
      <c r="M769" s="34" t="s">
        <v>22</v>
      </c>
      <c r="N769" s="30">
        <v>40020</v>
      </c>
      <c r="O769" s="30" t="s">
        <v>55</v>
      </c>
      <c r="P769" s="30">
        <v>57</v>
      </c>
      <c r="Q769" s="30">
        <v>0</v>
      </c>
      <c r="R769" s="30">
        <v>25101</v>
      </c>
      <c r="S769" s="24">
        <f t="shared" si="146"/>
        <v>253581.02</v>
      </c>
      <c r="T769" s="24">
        <v>0</v>
      </c>
      <c r="U769" s="24">
        <v>0</v>
      </c>
      <c r="V769" s="24">
        <v>0</v>
      </c>
      <c r="W769" s="24">
        <v>0</v>
      </c>
      <c r="X769" s="24">
        <v>60000</v>
      </c>
      <c r="Y769" s="24">
        <v>15000</v>
      </c>
      <c r="Z769" s="24">
        <v>15000</v>
      </c>
      <c r="AA769" s="24">
        <v>0</v>
      </c>
      <c r="AB769" s="24">
        <v>50000</v>
      </c>
      <c r="AC769" s="24">
        <v>0</v>
      </c>
      <c r="AD769" s="24">
        <v>90000</v>
      </c>
      <c r="AE769" s="24">
        <v>23581.02</v>
      </c>
      <c r="AG769" s="35">
        <v>253581.02</v>
      </c>
      <c r="AH769" s="24">
        <f t="shared" si="157"/>
        <v>0</v>
      </c>
    </row>
    <row r="770" spans="1:34" s="24" customFormat="1" x14ac:dyDescent="0.2">
      <c r="A770" s="33">
        <f t="shared" si="147"/>
        <v>2000</v>
      </c>
      <c r="B770" s="33">
        <f t="shared" si="148"/>
        <v>2500</v>
      </c>
      <c r="C770" s="34" t="s">
        <v>17</v>
      </c>
      <c r="D770" s="34" t="str">
        <f t="shared" si="149"/>
        <v>2</v>
      </c>
      <c r="E770" s="34">
        <f t="shared" si="150"/>
        <v>5</v>
      </c>
      <c r="F770" s="34" t="str">
        <f t="shared" si="151"/>
        <v>04</v>
      </c>
      <c r="G770" s="34" t="str">
        <f t="shared" si="152"/>
        <v>005</v>
      </c>
      <c r="H770" s="33" t="str">
        <f t="shared" si="153"/>
        <v>E001</v>
      </c>
      <c r="I770" s="34">
        <f t="shared" si="154"/>
        <v>25201</v>
      </c>
      <c r="J770" s="34">
        <f t="shared" si="145"/>
        <v>1</v>
      </c>
      <c r="K770" s="34">
        <f t="shared" si="155"/>
        <v>1</v>
      </c>
      <c r="L770" s="34">
        <f t="shared" si="156"/>
        <v>24</v>
      </c>
      <c r="M770" s="34" t="s">
        <v>22</v>
      </c>
      <c r="N770" s="30">
        <v>40020</v>
      </c>
      <c r="O770" s="30" t="s">
        <v>55</v>
      </c>
      <c r="P770" s="30">
        <v>57</v>
      </c>
      <c r="Q770" s="30">
        <v>0</v>
      </c>
      <c r="R770" s="30">
        <v>25201</v>
      </c>
      <c r="S770" s="24">
        <f t="shared" si="146"/>
        <v>220515.9</v>
      </c>
      <c r="T770" s="24">
        <v>0</v>
      </c>
      <c r="U770" s="24">
        <v>30886</v>
      </c>
      <c r="V770" s="24">
        <v>37465</v>
      </c>
      <c r="W770" s="24">
        <v>25000</v>
      </c>
      <c r="X770" s="24">
        <v>0</v>
      </c>
      <c r="Y770" s="24">
        <v>65000</v>
      </c>
      <c r="Z770" s="24">
        <v>10000</v>
      </c>
      <c r="AA770" s="24">
        <v>52164.9</v>
      </c>
      <c r="AB770" s="24">
        <v>0</v>
      </c>
      <c r="AC770" s="24">
        <v>0</v>
      </c>
      <c r="AD770" s="24">
        <v>0</v>
      </c>
      <c r="AE770" s="24">
        <v>0</v>
      </c>
      <c r="AG770" s="35">
        <v>220515.9</v>
      </c>
      <c r="AH770" s="24">
        <f t="shared" si="157"/>
        <v>0</v>
      </c>
    </row>
    <row r="771" spans="1:34" s="24" customFormat="1" x14ac:dyDescent="0.2">
      <c r="A771" s="33">
        <f t="shared" si="147"/>
        <v>2000</v>
      </c>
      <c r="B771" s="33">
        <f t="shared" si="148"/>
        <v>2500</v>
      </c>
      <c r="C771" s="34" t="s">
        <v>17</v>
      </c>
      <c r="D771" s="34" t="str">
        <f t="shared" si="149"/>
        <v>2</v>
      </c>
      <c r="E771" s="34">
        <f t="shared" si="150"/>
        <v>5</v>
      </c>
      <c r="F771" s="34" t="str">
        <f t="shared" si="151"/>
        <v>04</v>
      </c>
      <c r="G771" s="34" t="str">
        <f t="shared" si="152"/>
        <v>005</v>
      </c>
      <c r="H771" s="33" t="str">
        <f t="shared" si="153"/>
        <v>E001</v>
      </c>
      <c r="I771" s="34">
        <f t="shared" si="154"/>
        <v>25301</v>
      </c>
      <c r="J771" s="34">
        <f t="shared" ref="J771:J834" si="158">IF($A771&lt;=4000,1,IF($A771=5000,2,IF($A771=6000,3,"")))</f>
        <v>1</v>
      </c>
      <c r="K771" s="34">
        <f t="shared" si="155"/>
        <v>1</v>
      </c>
      <c r="L771" s="34">
        <f t="shared" si="156"/>
        <v>24</v>
      </c>
      <c r="M771" s="34" t="s">
        <v>22</v>
      </c>
      <c r="N771" s="30">
        <v>40020</v>
      </c>
      <c r="O771" s="30" t="s">
        <v>55</v>
      </c>
      <c r="P771" s="30">
        <v>57</v>
      </c>
      <c r="Q771" s="30">
        <v>0</v>
      </c>
      <c r="R771" s="30">
        <v>25301</v>
      </c>
      <c r="S771" s="24">
        <f t="shared" ref="S771:S834" si="159">SUM(T771:AE771)</f>
        <v>59179.91</v>
      </c>
      <c r="T771" s="24">
        <v>0</v>
      </c>
      <c r="U771" s="24">
        <v>0</v>
      </c>
      <c r="V771" s="24">
        <v>23696</v>
      </c>
      <c r="W771" s="24">
        <v>0</v>
      </c>
      <c r="X771" s="24">
        <v>5000</v>
      </c>
      <c r="Y771" s="24">
        <v>0</v>
      </c>
      <c r="Z771" s="24">
        <v>8000</v>
      </c>
      <c r="AA771" s="24">
        <v>5000</v>
      </c>
      <c r="AB771" s="24">
        <v>0</v>
      </c>
      <c r="AC771" s="24">
        <v>5000</v>
      </c>
      <c r="AD771" s="24">
        <v>12483.91</v>
      </c>
      <c r="AE771" s="24">
        <v>0</v>
      </c>
      <c r="AG771" s="35">
        <v>59179.91</v>
      </c>
      <c r="AH771" s="24">
        <f t="shared" si="157"/>
        <v>0</v>
      </c>
    </row>
    <row r="772" spans="1:34" s="24" customFormat="1" x14ac:dyDescent="0.2">
      <c r="A772" s="33">
        <f t="shared" ref="A772:A835" si="160">LEFT(B772,1)*1000</f>
        <v>2000</v>
      </c>
      <c r="B772" s="33">
        <f t="shared" ref="B772:B835" si="161">LEFT(R772,2)*100</f>
        <v>2500</v>
      </c>
      <c r="C772" s="34" t="s">
        <v>17</v>
      </c>
      <c r="D772" s="34" t="str">
        <f t="shared" ref="D772:D835" si="162">IF($H772="O001",1,"2")</f>
        <v>2</v>
      </c>
      <c r="E772" s="34">
        <f t="shared" ref="E772:E835" si="163">IF($H772="O001",3,5)</f>
        <v>5</v>
      </c>
      <c r="F772" s="34" t="str">
        <f t="shared" ref="F772:F835" si="164">IF($H772="E001","04",IF($H772="M001","04",IF($H772="O001","04","")))</f>
        <v>04</v>
      </c>
      <c r="G772" s="34" t="str">
        <f t="shared" ref="G772:G835" si="165">IF($H772="E001","005",IF($H772="M001","002",IF($H772="O001","001","")))</f>
        <v>005</v>
      </c>
      <c r="H772" s="33" t="str">
        <f t="shared" ref="H772:H835" si="166">LEFT($O772,2)&amp;"01"</f>
        <v>E001</v>
      </c>
      <c r="I772" s="34">
        <f t="shared" ref="I772:I835" si="167">R772</f>
        <v>25501</v>
      </c>
      <c r="J772" s="34">
        <f t="shared" si="158"/>
        <v>1</v>
      </c>
      <c r="K772" s="34">
        <f t="shared" ref="K772:K835" si="168">IF($Q772=1,4,IF($Q772=4,4,1))</f>
        <v>1</v>
      </c>
      <c r="L772" s="34">
        <f t="shared" ref="L772:L835" si="169">IF(N772=40010,27,IF(N772=40020,24,IF(N772=40030,30,IF(N772=40040,21,IF(N772=40050,30,IF(N772=40060,4,15))))))</f>
        <v>24</v>
      </c>
      <c r="M772" s="34" t="s">
        <v>22</v>
      </c>
      <c r="N772" s="30">
        <v>40020</v>
      </c>
      <c r="O772" s="30" t="s">
        <v>55</v>
      </c>
      <c r="P772" s="30">
        <v>57</v>
      </c>
      <c r="Q772" s="30">
        <v>0</v>
      </c>
      <c r="R772" s="30">
        <v>25501</v>
      </c>
      <c r="S772" s="24">
        <f t="shared" si="159"/>
        <v>278173.2</v>
      </c>
      <c r="T772" s="24">
        <v>0</v>
      </c>
      <c r="U772" s="24">
        <v>0</v>
      </c>
      <c r="V772" s="24">
        <v>50000</v>
      </c>
      <c r="W772" s="24">
        <v>0</v>
      </c>
      <c r="X772" s="24">
        <v>80000</v>
      </c>
      <c r="Y772" s="24">
        <v>0</v>
      </c>
      <c r="Z772" s="24">
        <v>10000</v>
      </c>
      <c r="AA772" s="24">
        <v>0</v>
      </c>
      <c r="AB772" s="24">
        <v>80000</v>
      </c>
      <c r="AC772" s="24">
        <v>0</v>
      </c>
      <c r="AD772" s="24">
        <v>0</v>
      </c>
      <c r="AE772" s="24">
        <v>58173.2</v>
      </c>
      <c r="AG772" s="35">
        <v>278173.2</v>
      </c>
      <c r="AH772" s="24">
        <f t="shared" ref="AH772:AH835" si="170">S772-AG772</f>
        <v>0</v>
      </c>
    </row>
    <row r="773" spans="1:34" s="24" customFormat="1" x14ac:dyDescent="0.2">
      <c r="A773" s="33">
        <f t="shared" si="160"/>
        <v>2000</v>
      </c>
      <c r="B773" s="33">
        <f t="shared" si="161"/>
        <v>2500</v>
      </c>
      <c r="C773" s="34" t="s">
        <v>17</v>
      </c>
      <c r="D773" s="34" t="str">
        <f t="shared" si="162"/>
        <v>2</v>
      </c>
      <c r="E773" s="34">
        <f t="shared" si="163"/>
        <v>5</v>
      </c>
      <c r="F773" s="34" t="str">
        <f t="shared" si="164"/>
        <v>04</v>
      </c>
      <c r="G773" s="34" t="str">
        <f t="shared" si="165"/>
        <v>005</v>
      </c>
      <c r="H773" s="33" t="str">
        <f t="shared" si="166"/>
        <v>E001</v>
      </c>
      <c r="I773" s="34">
        <f t="shared" si="167"/>
        <v>25601</v>
      </c>
      <c r="J773" s="34">
        <f t="shared" si="158"/>
        <v>1</v>
      </c>
      <c r="K773" s="34">
        <f t="shared" si="168"/>
        <v>1</v>
      </c>
      <c r="L773" s="34">
        <f t="shared" si="169"/>
        <v>24</v>
      </c>
      <c r="M773" s="34" t="s">
        <v>22</v>
      </c>
      <c r="N773" s="30">
        <v>40020</v>
      </c>
      <c r="O773" s="30" t="s">
        <v>55</v>
      </c>
      <c r="P773" s="30">
        <v>57</v>
      </c>
      <c r="Q773" s="30">
        <v>0</v>
      </c>
      <c r="R773" s="30">
        <v>25601</v>
      </c>
      <c r="S773" s="24">
        <f t="shared" si="159"/>
        <v>550525</v>
      </c>
      <c r="T773" s="24">
        <v>1998</v>
      </c>
      <c r="U773" s="24">
        <v>1998</v>
      </c>
      <c r="V773" s="24">
        <v>30000</v>
      </c>
      <c r="W773" s="24">
        <v>10000</v>
      </c>
      <c r="X773" s="24">
        <v>164657</v>
      </c>
      <c r="Y773" s="24">
        <v>15000</v>
      </c>
      <c r="Z773" s="24">
        <v>121900</v>
      </c>
      <c r="AA773" s="24">
        <v>155473</v>
      </c>
      <c r="AB773" s="24">
        <v>5000</v>
      </c>
      <c r="AC773" s="24">
        <v>15000</v>
      </c>
      <c r="AD773" s="24">
        <v>17909</v>
      </c>
      <c r="AE773" s="24">
        <v>11590</v>
      </c>
      <c r="AG773" s="35">
        <v>550525</v>
      </c>
      <c r="AH773" s="24">
        <f t="shared" si="170"/>
        <v>0</v>
      </c>
    </row>
    <row r="774" spans="1:34" s="24" customFormat="1" x14ac:dyDescent="0.2">
      <c r="A774" s="33">
        <f t="shared" si="160"/>
        <v>2000</v>
      </c>
      <c r="B774" s="33">
        <f t="shared" si="161"/>
        <v>2500</v>
      </c>
      <c r="C774" s="34" t="s">
        <v>17</v>
      </c>
      <c r="D774" s="34" t="str">
        <f t="shared" si="162"/>
        <v>2</v>
      </c>
      <c r="E774" s="34">
        <f t="shared" si="163"/>
        <v>5</v>
      </c>
      <c r="F774" s="34" t="str">
        <f t="shared" si="164"/>
        <v>04</v>
      </c>
      <c r="G774" s="34" t="str">
        <f t="shared" si="165"/>
        <v>005</v>
      </c>
      <c r="H774" s="33" t="str">
        <f t="shared" si="166"/>
        <v>E001</v>
      </c>
      <c r="I774" s="34">
        <f t="shared" si="167"/>
        <v>25901</v>
      </c>
      <c r="J774" s="34">
        <f t="shared" si="158"/>
        <v>1</v>
      </c>
      <c r="K774" s="34">
        <f t="shared" si="168"/>
        <v>1</v>
      </c>
      <c r="L774" s="34">
        <f t="shared" si="169"/>
        <v>24</v>
      </c>
      <c r="M774" s="34" t="s">
        <v>22</v>
      </c>
      <c r="N774" s="30">
        <v>40020</v>
      </c>
      <c r="O774" s="30" t="s">
        <v>55</v>
      </c>
      <c r="P774" s="30">
        <v>57</v>
      </c>
      <c r="Q774" s="30">
        <v>0</v>
      </c>
      <c r="R774" s="30">
        <v>25901</v>
      </c>
      <c r="S774" s="24">
        <f t="shared" si="159"/>
        <v>47960.9</v>
      </c>
      <c r="T774" s="24">
        <v>0</v>
      </c>
      <c r="U774" s="24">
        <v>0</v>
      </c>
      <c r="V774" s="24">
        <v>0</v>
      </c>
      <c r="W774" s="24">
        <v>0</v>
      </c>
      <c r="X774" s="24">
        <v>0</v>
      </c>
      <c r="Y774" s="24">
        <v>20000</v>
      </c>
      <c r="Z774" s="24">
        <v>0</v>
      </c>
      <c r="AA774" s="24">
        <v>0</v>
      </c>
      <c r="AB774" s="24">
        <v>10000</v>
      </c>
      <c r="AC774" s="24">
        <v>0</v>
      </c>
      <c r="AD774" s="24">
        <v>17960.900000000001</v>
      </c>
      <c r="AE774" s="24">
        <v>0</v>
      </c>
      <c r="AG774" s="35">
        <v>47960.9</v>
      </c>
      <c r="AH774" s="24">
        <f t="shared" si="170"/>
        <v>0</v>
      </c>
    </row>
    <row r="775" spans="1:34" s="24" customFormat="1" x14ac:dyDescent="0.2">
      <c r="A775" s="33">
        <f t="shared" si="160"/>
        <v>2000</v>
      </c>
      <c r="B775" s="33">
        <f t="shared" si="161"/>
        <v>2600</v>
      </c>
      <c r="C775" s="34" t="s">
        <v>17</v>
      </c>
      <c r="D775" s="34" t="str">
        <f t="shared" si="162"/>
        <v>2</v>
      </c>
      <c r="E775" s="34">
        <f t="shared" si="163"/>
        <v>5</v>
      </c>
      <c r="F775" s="34" t="str">
        <f t="shared" si="164"/>
        <v>04</v>
      </c>
      <c r="G775" s="34" t="str">
        <f t="shared" si="165"/>
        <v>005</v>
      </c>
      <c r="H775" s="33" t="str">
        <f t="shared" si="166"/>
        <v>E001</v>
      </c>
      <c r="I775" s="34">
        <f t="shared" si="167"/>
        <v>26102</v>
      </c>
      <c r="J775" s="34">
        <f t="shared" si="158"/>
        <v>1</v>
      </c>
      <c r="K775" s="34">
        <f t="shared" si="168"/>
        <v>1</v>
      </c>
      <c r="L775" s="34">
        <f t="shared" si="169"/>
        <v>24</v>
      </c>
      <c r="M775" s="34" t="s">
        <v>22</v>
      </c>
      <c r="N775" s="30">
        <v>40020</v>
      </c>
      <c r="O775" s="30" t="s">
        <v>55</v>
      </c>
      <c r="P775" s="30">
        <v>57</v>
      </c>
      <c r="Q775" s="30">
        <v>0</v>
      </c>
      <c r="R775" s="30">
        <v>26102</v>
      </c>
      <c r="S775" s="24">
        <f t="shared" si="159"/>
        <v>843152.55</v>
      </c>
      <c r="T775" s="24">
        <v>0</v>
      </c>
      <c r="U775" s="24">
        <v>0</v>
      </c>
      <c r="V775" s="24">
        <v>87900</v>
      </c>
      <c r="W775" s="24">
        <v>87900</v>
      </c>
      <c r="X775" s="24">
        <v>87900</v>
      </c>
      <c r="Y775" s="24">
        <v>87900</v>
      </c>
      <c r="Z775" s="24">
        <v>73770.149999999994</v>
      </c>
      <c r="AA775" s="24">
        <v>87900</v>
      </c>
      <c r="AB775" s="24">
        <v>87900</v>
      </c>
      <c r="AC775" s="24">
        <v>87900</v>
      </c>
      <c r="AD775" s="24">
        <v>87900</v>
      </c>
      <c r="AE775" s="24">
        <v>66182.399999999994</v>
      </c>
      <c r="AG775" s="35">
        <v>843152.55</v>
      </c>
      <c r="AH775" s="24">
        <f t="shared" si="170"/>
        <v>0</v>
      </c>
    </row>
    <row r="776" spans="1:34" s="24" customFormat="1" x14ac:dyDescent="0.2">
      <c r="A776" s="33">
        <f t="shared" si="160"/>
        <v>2000</v>
      </c>
      <c r="B776" s="33">
        <f t="shared" si="161"/>
        <v>2700</v>
      </c>
      <c r="C776" s="34" t="s">
        <v>17</v>
      </c>
      <c r="D776" s="34" t="str">
        <f t="shared" si="162"/>
        <v>2</v>
      </c>
      <c r="E776" s="34">
        <f t="shared" si="163"/>
        <v>5</v>
      </c>
      <c r="F776" s="34" t="str">
        <f t="shared" si="164"/>
        <v>04</v>
      </c>
      <c r="G776" s="34" t="str">
        <f t="shared" si="165"/>
        <v>005</v>
      </c>
      <c r="H776" s="33" t="str">
        <f t="shared" si="166"/>
        <v>E001</v>
      </c>
      <c r="I776" s="34">
        <f t="shared" si="167"/>
        <v>27201</v>
      </c>
      <c r="J776" s="34">
        <f t="shared" si="158"/>
        <v>1</v>
      </c>
      <c r="K776" s="34">
        <f t="shared" si="168"/>
        <v>1</v>
      </c>
      <c r="L776" s="34">
        <f t="shared" si="169"/>
        <v>24</v>
      </c>
      <c r="M776" s="34" t="s">
        <v>22</v>
      </c>
      <c r="N776" s="30">
        <v>40020</v>
      </c>
      <c r="O776" s="30" t="s">
        <v>55</v>
      </c>
      <c r="P776" s="30">
        <v>57</v>
      </c>
      <c r="Q776" s="30">
        <v>0</v>
      </c>
      <c r="R776" s="30">
        <v>27201</v>
      </c>
      <c r="S776" s="24">
        <f t="shared" si="159"/>
        <v>14388.27</v>
      </c>
      <c r="T776" s="24">
        <v>0</v>
      </c>
      <c r="U776" s="24">
        <v>0</v>
      </c>
      <c r="V776" s="24">
        <v>4715</v>
      </c>
      <c r="W776" s="24">
        <v>0</v>
      </c>
      <c r="X776" s="24">
        <v>0</v>
      </c>
      <c r="Y776" s="24">
        <v>0</v>
      </c>
      <c r="Z776" s="24">
        <v>4796</v>
      </c>
      <c r="AA776" s="24">
        <v>489</v>
      </c>
      <c r="AB776" s="24">
        <v>0</v>
      </c>
      <c r="AC776" s="24">
        <v>4388.2700000000004</v>
      </c>
      <c r="AD776" s="24">
        <v>0</v>
      </c>
      <c r="AE776" s="24">
        <v>0</v>
      </c>
      <c r="AG776" s="35">
        <v>14388.27</v>
      </c>
      <c r="AH776" s="24">
        <f t="shared" si="170"/>
        <v>0</v>
      </c>
    </row>
    <row r="777" spans="1:34" s="24" customFormat="1" x14ac:dyDescent="0.2">
      <c r="A777" s="33">
        <f t="shared" si="160"/>
        <v>2000</v>
      </c>
      <c r="B777" s="33">
        <f t="shared" si="161"/>
        <v>2700</v>
      </c>
      <c r="C777" s="34" t="s">
        <v>17</v>
      </c>
      <c r="D777" s="34" t="str">
        <f t="shared" si="162"/>
        <v>2</v>
      </c>
      <c r="E777" s="34">
        <f t="shared" si="163"/>
        <v>5</v>
      </c>
      <c r="F777" s="34" t="str">
        <f t="shared" si="164"/>
        <v>04</v>
      </c>
      <c r="G777" s="34" t="str">
        <f t="shared" si="165"/>
        <v>005</v>
      </c>
      <c r="H777" s="33" t="str">
        <f t="shared" si="166"/>
        <v>E001</v>
      </c>
      <c r="I777" s="34">
        <f t="shared" si="167"/>
        <v>27501</v>
      </c>
      <c r="J777" s="34">
        <f t="shared" si="158"/>
        <v>1</v>
      </c>
      <c r="K777" s="34">
        <f t="shared" si="168"/>
        <v>1</v>
      </c>
      <c r="L777" s="34">
        <f t="shared" si="169"/>
        <v>24</v>
      </c>
      <c r="M777" s="34" t="s">
        <v>22</v>
      </c>
      <c r="N777" s="30">
        <v>40020</v>
      </c>
      <c r="O777" s="30" t="s">
        <v>55</v>
      </c>
      <c r="P777" s="30">
        <v>57</v>
      </c>
      <c r="Q777" s="30">
        <v>0</v>
      </c>
      <c r="R777" s="30">
        <v>27501</v>
      </c>
      <c r="S777" s="24">
        <f t="shared" si="159"/>
        <v>62348.160000000003</v>
      </c>
      <c r="T777" s="24">
        <v>0</v>
      </c>
      <c r="U777" s="24">
        <v>0</v>
      </c>
      <c r="V777" s="24">
        <v>0</v>
      </c>
      <c r="W777" s="24">
        <v>23980</v>
      </c>
      <c r="X777" s="24">
        <v>8440.5400000000009</v>
      </c>
      <c r="Y777" s="24">
        <v>0</v>
      </c>
      <c r="Z777" s="24">
        <v>0</v>
      </c>
      <c r="AA777" s="24">
        <v>17579.46</v>
      </c>
      <c r="AB777" s="24">
        <v>0</v>
      </c>
      <c r="AC777" s="24">
        <v>0</v>
      </c>
      <c r="AD777" s="24">
        <v>12348.16</v>
      </c>
      <c r="AE777" s="24">
        <v>0</v>
      </c>
      <c r="AG777" s="35">
        <v>62348.160000000003</v>
      </c>
      <c r="AH777" s="24">
        <f t="shared" si="170"/>
        <v>0</v>
      </c>
    </row>
    <row r="778" spans="1:34" s="24" customFormat="1" x14ac:dyDescent="0.2">
      <c r="A778" s="33">
        <f t="shared" si="160"/>
        <v>2000</v>
      </c>
      <c r="B778" s="33">
        <f t="shared" si="161"/>
        <v>2900</v>
      </c>
      <c r="C778" s="34" t="s">
        <v>17</v>
      </c>
      <c r="D778" s="34" t="str">
        <f t="shared" si="162"/>
        <v>2</v>
      </c>
      <c r="E778" s="34">
        <f t="shared" si="163"/>
        <v>5</v>
      </c>
      <c r="F778" s="34" t="str">
        <f t="shared" si="164"/>
        <v>04</v>
      </c>
      <c r="G778" s="34" t="str">
        <f t="shared" si="165"/>
        <v>005</v>
      </c>
      <c r="H778" s="33" t="str">
        <f t="shared" si="166"/>
        <v>E001</v>
      </c>
      <c r="I778" s="34">
        <f t="shared" si="167"/>
        <v>29101</v>
      </c>
      <c r="J778" s="34">
        <f t="shared" si="158"/>
        <v>1</v>
      </c>
      <c r="K778" s="34">
        <f t="shared" si="168"/>
        <v>1</v>
      </c>
      <c r="L778" s="34">
        <f t="shared" si="169"/>
        <v>24</v>
      </c>
      <c r="M778" s="34" t="s">
        <v>22</v>
      </c>
      <c r="N778" s="30">
        <v>40020</v>
      </c>
      <c r="O778" s="30" t="s">
        <v>55</v>
      </c>
      <c r="P778" s="30">
        <v>57</v>
      </c>
      <c r="Q778" s="30">
        <v>0</v>
      </c>
      <c r="R778" s="30">
        <v>29101</v>
      </c>
      <c r="S778" s="24">
        <f t="shared" si="159"/>
        <v>76737.429999999993</v>
      </c>
      <c r="T778" s="24">
        <v>0</v>
      </c>
      <c r="U778" s="24">
        <v>0</v>
      </c>
      <c r="V778" s="24">
        <v>0</v>
      </c>
      <c r="W778" s="24">
        <v>0</v>
      </c>
      <c r="X778" s="24">
        <v>2500</v>
      </c>
      <c r="Y778" s="24">
        <v>22500</v>
      </c>
      <c r="Z778" s="24">
        <v>2600</v>
      </c>
      <c r="AA778" s="24">
        <v>4375</v>
      </c>
      <c r="AB778" s="24">
        <v>2500</v>
      </c>
      <c r="AC778" s="24">
        <v>35525</v>
      </c>
      <c r="AD778" s="24">
        <v>6737.43</v>
      </c>
      <c r="AE778" s="24">
        <v>0</v>
      </c>
      <c r="AG778" s="35">
        <v>76737.429999999993</v>
      </c>
      <c r="AH778" s="24">
        <f t="shared" si="170"/>
        <v>0</v>
      </c>
    </row>
    <row r="779" spans="1:34" s="24" customFormat="1" x14ac:dyDescent="0.2">
      <c r="A779" s="33">
        <f t="shared" si="160"/>
        <v>2000</v>
      </c>
      <c r="B779" s="33">
        <f t="shared" si="161"/>
        <v>2900</v>
      </c>
      <c r="C779" s="34" t="s">
        <v>17</v>
      </c>
      <c r="D779" s="34" t="str">
        <f t="shared" si="162"/>
        <v>2</v>
      </c>
      <c r="E779" s="34">
        <f t="shared" si="163"/>
        <v>5</v>
      </c>
      <c r="F779" s="34" t="str">
        <f t="shared" si="164"/>
        <v>04</v>
      </c>
      <c r="G779" s="34" t="str">
        <f t="shared" si="165"/>
        <v>005</v>
      </c>
      <c r="H779" s="33" t="str">
        <f t="shared" si="166"/>
        <v>E001</v>
      </c>
      <c r="I779" s="34">
        <f t="shared" si="167"/>
        <v>29201</v>
      </c>
      <c r="J779" s="34">
        <f t="shared" si="158"/>
        <v>1</v>
      </c>
      <c r="K779" s="34">
        <f t="shared" si="168"/>
        <v>1</v>
      </c>
      <c r="L779" s="34">
        <f t="shared" si="169"/>
        <v>24</v>
      </c>
      <c r="M779" s="34" t="s">
        <v>22</v>
      </c>
      <c r="N779" s="30">
        <v>40020</v>
      </c>
      <c r="O779" s="30" t="s">
        <v>55</v>
      </c>
      <c r="P779" s="30">
        <v>57</v>
      </c>
      <c r="Q779" s="30">
        <v>0</v>
      </c>
      <c r="R779" s="30">
        <v>29201</v>
      </c>
      <c r="S779" s="24">
        <f t="shared" si="159"/>
        <v>9831.98</v>
      </c>
      <c r="T779" s="24">
        <v>0</v>
      </c>
      <c r="U779" s="24">
        <v>0</v>
      </c>
      <c r="V779" s="24">
        <v>0</v>
      </c>
      <c r="W779" s="24">
        <v>0</v>
      </c>
      <c r="X779" s="24">
        <v>0</v>
      </c>
      <c r="Y779" s="24">
        <v>3500</v>
      </c>
      <c r="Z779" s="24">
        <v>3000</v>
      </c>
      <c r="AA779" s="24">
        <v>0</v>
      </c>
      <c r="AB779" s="24">
        <v>3000</v>
      </c>
      <c r="AC779" s="24">
        <v>0</v>
      </c>
      <c r="AD779" s="24">
        <v>331.98</v>
      </c>
      <c r="AE779" s="24">
        <v>0</v>
      </c>
      <c r="AG779" s="35">
        <v>9831.98</v>
      </c>
      <c r="AH779" s="24">
        <f t="shared" si="170"/>
        <v>0</v>
      </c>
    </row>
    <row r="780" spans="1:34" s="24" customFormat="1" x14ac:dyDescent="0.2">
      <c r="A780" s="33">
        <f t="shared" si="160"/>
        <v>2000</v>
      </c>
      <c r="B780" s="33">
        <f t="shared" si="161"/>
        <v>2900</v>
      </c>
      <c r="C780" s="34" t="s">
        <v>17</v>
      </c>
      <c r="D780" s="34" t="str">
        <f t="shared" si="162"/>
        <v>2</v>
      </c>
      <c r="E780" s="34">
        <f t="shared" si="163"/>
        <v>5</v>
      </c>
      <c r="F780" s="34" t="str">
        <f t="shared" si="164"/>
        <v>04</v>
      </c>
      <c r="G780" s="34" t="str">
        <f t="shared" si="165"/>
        <v>005</v>
      </c>
      <c r="H780" s="33" t="str">
        <f t="shared" si="166"/>
        <v>E001</v>
      </c>
      <c r="I780" s="34">
        <f t="shared" si="167"/>
        <v>29401</v>
      </c>
      <c r="J780" s="34">
        <f t="shared" si="158"/>
        <v>1</v>
      </c>
      <c r="K780" s="34">
        <f t="shared" si="168"/>
        <v>1</v>
      </c>
      <c r="L780" s="34">
        <f t="shared" si="169"/>
        <v>24</v>
      </c>
      <c r="M780" s="34" t="s">
        <v>22</v>
      </c>
      <c r="N780" s="30">
        <v>40020</v>
      </c>
      <c r="O780" s="30" t="s">
        <v>55</v>
      </c>
      <c r="P780" s="30">
        <v>57</v>
      </c>
      <c r="Q780" s="30">
        <v>0</v>
      </c>
      <c r="R780" s="30">
        <v>29401</v>
      </c>
      <c r="S780" s="24">
        <f t="shared" si="159"/>
        <v>38368.720000000001</v>
      </c>
      <c r="T780" s="24">
        <v>0</v>
      </c>
      <c r="U780" s="24">
        <v>0</v>
      </c>
      <c r="V780" s="24">
        <v>0</v>
      </c>
      <c r="W780" s="24">
        <v>0</v>
      </c>
      <c r="X780" s="24">
        <v>0</v>
      </c>
      <c r="Y780" s="24">
        <v>0</v>
      </c>
      <c r="Z780" s="24">
        <v>10000</v>
      </c>
      <c r="AA780" s="24">
        <v>1933.72</v>
      </c>
      <c r="AB780" s="24">
        <v>20000</v>
      </c>
      <c r="AC780" s="24">
        <v>88</v>
      </c>
      <c r="AD780" s="24">
        <v>6347</v>
      </c>
      <c r="AE780" s="24">
        <v>0</v>
      </c>
      <c r="AG780" s="35">
        <v>38368.720000000001</v>
      </c>
      <c r="AH780" s="24">
        <f t="shared" si="170"/>
        <v>0</v>
      </c>
    </row>
    <row r="781" spans="1:34" s="24" customFormat="1" x14ac:dyDescent="0.2">
      <c r="A781" s="33">
        <f t="shared" si="160"/>
        <v>2000</v>
      </c>
      <c r="B781" s="33">
        <f t="shared" si="161"/>
        <v>2900</v>
      </c>
      <c r="C781" s="34" t="s">
        <v>17</v>
      </c>
      <c r="D781" s="34" t="str">
        <f t="shared" si="162"/>
        <v>2</v>
      </c>
      <c r="E781" s="34">
        <f t="shared" si="163"/>
        <v>5</v>
      </c>
      <c r="F781" s="34" t="str">
        <f t="shared" si="164"/>
        <v>04</v>
      </c>
      <c r="G781" s="34" t="str">
        <f t="shared" si="165"/>
        <v>005</v>
      </c>
      <c r="H781" s="33" t="str">
        <f t="shared" si="166"/>
        <v>E001</v>
      </c>
      <c r="I781" s="34">
        <f t="shared" si="167"/>
        <v>29501</v>
      </c>
      <c r="J781" s="34">
        <f t="shared" si="158"/>
        <v>1</v>
      </c>
      <c r="K781" s="34">
        <f t="shared" si="168"/>
        <v>1</v>
      </c>
      <c r="L781" s="34">
        <f t="shared" si="169"/>
        <v>24</v>
      </c>
      <c r="M781" s="34" t="s">
        <v>22</v>
      </c>
      <c r="N781" s="30">
        <v>40020</v>
      </c>
      <c r="O781" s="30" t="s">
        <v>55</v>
      </c>
      <c r="P781" s="30">
        <v>57</v>
      </c>
      <c r="Q781" s="30">
        <v>0</v>
      </c>
      <c r="R781" s="30">
        <v>29501</v>
      </c>
      <c r="S781" s="24">
        <f t="shared" si="159"/>
        <v>604307.28999999992</v>
      </c>
      <c r="T781" s="24">
        <v>0</v>
      </c>
      <c r="U781" s="24">
        <v>20575</v>
      </c>
      <c r="V781" s="24">
        <v>9878</v>
      </c>
      <c r="W781" s="24">
        <v>0</v>
      </c>
      <c r="X781" s="24">
        <v>51093</v>
      </c>
      <c r="Y781" s="24">
        <v>27002</v>
      </c>
      <c r="Z781" s="24">
        <v>152428</v>
      </c>
      <c r="AA781" s="24">
        <v>58248.05</v>
      </c>
      <c r="AB781" s="24">
        <v>79297.67</v>
      </c>
      <c r="AC781" s="24">
        <v>50656.24</v>
      </c>
      <c r="AD781" s="24">
        <v>154362.62</v>
      </c>
      <c r="AE781" s="24">
        <v>766.71</v>
      </c>
      <c r="AG781" s="35">
        <v>604307.29</v>
      </c>
      <c r="AH781" s="24">
        <f t="shared" si="170"/>
        <v>0</v>
      </c>
    </row>
    <row r="782" spans="1:34" s="24" customFormat="1" x14ac:dyDescent="0.2">
      <c r="A782" s="33">
        <f t="shared" si="160"/>
        <v>2000</v>
      </c>
      <c r="B782" s="33">
        <f t="shared" si="161"/>
        <v>2900</v>
      </c>
      <c r="C782" s="34" t="s">
        <v>17</v>
      </c>
      <c r="D782" s="34" t="str">
        <f t="shared" si="162"/>
        <v>2</v>
      </c>
      <c r="E782" s="34">
        <f t="shared" si="163"/>
        <v>5</v>
      </c>
      <c r="F782" s="34" t="str">
        <f t="shared" si="164"/>
        <v>04</v>
      </c>
      <c r="G782" s="34" t="str">
        <f t="shared" si="165"/>
        <v>005</v>
      </c>
      <c r="H782" s="33" t="str">
        <f t="shared" si="166"/>
        <v>E001</v>
      </c>
      <c r="I782" s="34">
        <f t="shared" si="167"/>
        <v>29601</v>
      </c>
      <c r="J782" s="34">
        <f t="shared" si="158"/>
        <v>1</v>
      </c>
      <c r="K782" s="34">
        <f t="shared" si="168"/>
        <v>1</v>
      </c>
      <c r="L782" s="34">
        <f t="shared" si="169"/>
        <v>24</v>
      </c>
      <c r="M782" s="34" t="s">
        <v>22</v>
      </c>
      <c r="N782" s="30">
        <v>40020</v>
      </c>
      <c r="O782" s="30" t="s">
        <v>55</v>
      </c>
      <c r="P782" s="30">
        <v>57</v>
      </c>
      <c r="Q782" s="30">
        <v>0</v>
      </c>
      <c r="R782" s="30">
        <v>29601</v>
      </c>
      <c r="S782" s="24">
        <f t="shared" si="159"/>
        <v>109350.84</v>
      </c>
      <c r="T782" s="24">
        <v>0</v>
      </c>
      <c r="U782" s="24">
        <v>0</v>
      </c>
      <c r="V782" s="24">
        <v>8000</v>
      </c>
      <c r="W782" s="24">
        <v>0</v>
      </c>
      <c r="X782" s="24">
        <v>20000</v>
      </c>
      <c r="Y782" s="24">
        <v>6000</v>
      </c>
      <c r="Z782" s="24">
        <v>30000</v>
      </c>
      <c r="AA782" s="24">
        <v>0</v>
      </c>
      <c r="AB782" s="24">
        <v>15000</v>
      </c>
      <c r="AC782" s="24">
        <v>0</v>
      </c>
      <c r="AD782" s="24">
        <v>30350.84</v>
      </c>
      <c r="AE782" s="24">
        <v>0</v>
      </c>
      <c r="AG782" s="35">
        <v>109350.84</v>
      </c>
      <c r="AH782" s="24">
        <f t="shared" si="170"/>
        <v>0</v>
      </c>
    </row>
    <row r="783" spans="1:34" s="24" customFormat="1" x14ac:dyDescent="0.2">
      <c r="A783" s="33">
        <f t="shared" si="160"/>
        <v>2000</v>
      </c>
      <c r="B783" s="33">
        <f t="shared" si="161"/>
        <v>2900</v>
      </c>
      <c r="C783" s="34" t="s">
        <v>17</v>
      </c>
      <c r="D783" s="34" t="str">
        <f t="shared" si="162"/>
        <v>2</v>
      </c>
      <c r="E783" s="34">
        <f t="shared" si="163"/>
        <v>5</v>
      </c>
      <c r="F783" s="34" t="str">
        <f t="shared" si="164"/>
        <v>04</v>
      </c>
      <c r="G783" s="34" t="str">
        <f t="shared" si="165"/>
        <v>005</v>
      </c>
      <c r="H783" s="33" t="str">
        <f t="shared" si="166"/>
        <v>E001</v>
      </c>
      <c r="I783" s="34">
        <f t="shared" si="167"/>
        <v>29801</v>
      </c>
      <c r="J783" s="34">
        <f t="shared" si="158"/>
        <v>1</v>
      </c>
      <c r="K783" s="34">
        <f t="shared" si="168"/>
        <v>1</v>
      </c>
      <c r="L783" s="34">
        <f t="shared" si="169"/>
        <v>24</v>
      </c>
      <c r="M783" s="34" t="s">
        <v>22</v>
      </c>
      <c r="N783" s="30">
        <v>40020</v>
      </c>
      <c r="O783" s="30" t="s">
        <v>55</v>
      </c>
      <c r="P783" s="30">
        <v>57</v>
      </c>
      <c r="Q783" s="30">
        <v>0</v>
      </c>
      <c r="R783" s="30">
        <v>29801</v>
      </c>
      <c r="S783" s="24">
        <f t="shared" si="159"/>
        <v>115106.15</v>
      </c>
      <c r="T783" s="24">
        <v>0</v>
      </c>
      <c r="U783" s="24">
        <v>0</v>
      </c>
      <c r="V783" s="24">
        <v>5000</v>
      </c>
      <c r="W783" s="24">
        <v>0</v>
      </c>
      <c r="X783" s="24">
        <v>7500</v>
      </c>
      <c r="Y783" s="24">
        <v>62352.17</v>
      </c>
      <c r="Z783" s="24">
        <v>25000</v>
      </c>
      <c r="AA783" s="24">
        <v>0</v>
      </c>
      <c r="AB783" s="24">
        <v>15253.98</v>
      </c>
      <c r="AC783" s="24">
        <v>0</v>
      </c>
      <c r="AD783" s="24">
        <v>0</v>
      </c>
      <c r="AE783" s="24">
        <v>0</v>
      </c>
      <c r="AG783" s="35">
        <v>115106.15</v>
      </c>
      <c r="AH783" s="24">
        <f t="shared" si="170"/>
        <v>0</v>
      </c>
    </row>
    <row r="784" spans="1:34" s="24" customFormat="1" x14ac:dyDescent="0.2">
      <c r="A784" s="33">
        <f t="shared" si="160"/>
        <v>3000</v>
      </c>
      <c r="B784" s="33">
        <f t="shared" si="161"/>
        <v>3100</v>
      </c>
      <c r="C784" s="34" t="s">
        <v>17</v>
      </c>
      <c r="D784" s="34" t="str">
        <f t="shared" si="162"/>
        <v>2</v>
      </c>
      <c r="E784" s="34">
        <f t="shared" si="163"/>
        <v>5</v>
      </c>
      <c r="F784" s="34" t="str">
        <f t="shared" si="164"/>
        <v>04</v>
      </c>
      <c r="G784" s="34" t="str">
        <f t="shared" si="165"/>
        <v>005</v>
      </c>
      <c r="H784" s="33" t="str">
        <f t="shared" si="166"/>
        <v>E001</v>
      </c>
      <c r="I784" s="34">
        <f t="shared" si="167"/>
        <v>31101</v>
      </c>
      <c r="J784" s="34">
        <f t="shared" si="158"/>
        <v>1</v>
      </c>
      <c r="K784" s="34">
        <f t="shared" si="168"/>
        <v>1</v>
      </c>
      <c r="L784" s="34">
        <f t="shared" si="169"/>
        <v>24</v>
      </c>
      <c r="M784" s="34" t="s">
        <v>22</v>
      </c>
      <c r="N784" s="30">
        <v>40020</v>
      </c>
      <c r="O784" s="30" t="s">
        <v>55</v>
      </c>
      <c r="P784" s="30">
        <v>57</v>
      </c>
      <c r="Q784" s="30">
        <v>0</v>
      </c>
      <c r="R784" s="30">
        <v>31101</v>
      </c>
      <c r="S784" s="24">
        <f t="shared" si="159"/>
        <v>228625.75</v>
      </c>
      <c r="T784" s="24">
        <v>10546</v>
      </c>
      <c r="U784" s="24">
        <v>19431</v>
      </c>
      <c r="V784" s="24">
        <v>20001</v>
      </c>
      <c r="W784" s="24">
        <v>20500</v>
      </c>
      <c r="X784" s="24">
        <v>21799</v>
      </c>
      <c r="Y784" s="24">
        <v>22400</v>
      </c>
      <c r="Z784" s="24">
        <v>22700</v>
      </c>
      <c r="AA784" s="24">
        <v>20000</v>
      </c>
      <c r="AB784" s="24">
        <v>21000</v>
      </c>
      <c r="AC784" s="24">
        <v>21400</v>
      </c>
      <c r="AD784" s="24">
        <v>20000</v>
      </c>
      <c r="AE784" s="24">
        <v>8848.75</v>
      </c>
      <c r="AG784" s="35">
        <v>228625.75</v>
      </c>
      <c r="AH784" s="24">
        <f t="shared" si="170"/>
        <v>0</v>
      </c>
    </row>
    <row r="785" spans="1:34" s="24" customFormat="1" x14ac:dyDescent="0.2">
      <c r="A785" s="33">
        <f t="shared" si="160"/>
        <v>3000</v>
      </c>
      <c r="B785" s="33">
        <f t="shared" si="161"/>
        <v>3100</v>
      </c>
      <c r="C785" s="34" t="s">
        <v>17</v>
      </c>
      <c r="D785" s="34" t="str">
        <f t="shared" si="162"/>
        <v>2</v>
      </c>
      <c r="E785" s="34">
        <f t="shared" si="163"/>
        <v>5</v>
      </c>
      <c r="F785" s="34" t="str">
        <f t="shared" si="164"/>
        <v>04</v>
      </c>
      <c r="G785" s="34" t="str">
        <f t="shared" si="165"/>
        <v>005</v>
      </c>
      <c r="H785" s="33" t="str">
        <f t="shared" si="166"/>
        <v>E001</v>
      </c>
      <c r="I785" s="34">
        <f t="shared" si="167"/>
        <v>31201</v>
      </c>
      <c r="J785" s="34">
        <f t="shared" si="158"/>
        <v>1</v>
      </c>
      <c r="K785" s="34">
        <f t="shared" si="168"/>
        <v>1</v>
      </c>
      <c r="L785" s="34">
        <f t="shared" si="169"/>
        <v>24</v>
      </c>
      <c r="M785" s="34" t="s">
        <v>22</v>
      </c>
      <c r="N785" s="30">
        <v>40020</v>
      </c>
      <c r="O785" s="30" t="s">
        <v>55</v>
      </c>
      <c r="P785" s="30">
        <v>57</v>
      </c>
      <c r="Q785" s="30">
        <v>0</v>
      </c>
      <c r="R785" s="30">
        <v>31201</v>
      </c>
      <c r="S785" s="24">
        <f t="shared" si="159"/>
        <v>38368.720000000001</v>
      </c>
      <c r="T785" s="24">
        <v>0</v>
      </c>
      <c r="U785" s="24">
        <v>5000</v>
      </c>
      <c r="V785" s="24">
        <v>5000</v>
      </c>
      <c r="W785" s="24">
        <v>0</v>
      </c>
      <c r="X785" s="24">
        <v>5000</v>
      </c>
      <c r="Y785" s="24">
        <v>5000</v>
      </c>
      <c r="Z785" s="24">
        <v>0</v>
      </c>
      <c r="AA785" s="24">
        <v>10000</v>
      </c>
      <c r="AB785" s="24">
        <v>0</v>
      </c>
      <c r="AC785" s="24">
        <v>0</v>
      </c>
      <c r="AD785" s="24">
        <v>8368.7199999999993</v>
      </c>
      <c r="AE785" s="24">
        <v>0</v>
      </c>
      <c r="AG785" s="35">
        <v>38368.720000000001</v>
      </c>
      <c r="AH785" s="24">
        <f t="shared" si="170"/>
        <v>0</v>
      </c>
    </row>
    <row r="786" spans="1:34" s="24" customFormat="1" x14ac:dyDescent="0.2">
      <c r="A786" s="33">
        <f t="shared" si="160"/>
        <v>3000</v>
      </c>
      <c r="B786" s="33">
        <f t="shared" si="161"/>
        <v>3100</v>
      </c>
      <c r="C786" s="34" t="s">
        <v>17</v>
      </c>
      <c r="D786" s="34" t="str">
        <f t="shared" si="162"/>
        <v>2</v>
      </c>
      <c r="E786" s="34">
        <f t="shared" si="163"/>
        <v>5</v>
      </c>
      <c r="F786" s="34" t="str">
        <f t="shared" si="164"/>
        <v>04</v>
      </c>
      <c r="G786" s="34" t="str">
        <f t="shared" si="165"/>
        <v>005</v>
      </c>
      <c r="H786" s="33" t="str">
        <f t="shared" si="166"/>
        <v>E001</v>
      </c>
      <c r="I786" s="34">
        <f t="shared" si="167"/>
        <v>31301</v>
      </c>
      <c r="J786" s="34">
        <f t="shared" si="158"/>
        <v>1</v>
      </c>
      <c r="K786" s="34">
        <f t="shared" si="168"/>
        <v>1</v>
      </c>
      <c r="L786" s="34">
        <f t="shared" si="169"/>
        <v>24</v>
      </c>
      <c r="M786" s="34" t="s">
        <v>22</v>
      </c>
      <c r="N786" s="30">
        <v>40020</v>
      </c>
      <c r="O786" s="30" t="s">
        <v>55</v>
      </c>
      <c r="P786" s="30">
        <v>57</v>
      </c>
      <c r="Q786" s="30">
        <v>0</v>
      </c>
      <c r="R786" s="30">
        <v>31301</v>
      </c>
      <c r="S786" s="24">
        <f t="shared" si="159"/>
        <v>5755.3099999999995</v>
      </c>
      <c r="T786" s="24">
        <v>0</v>
      </c>
      <c r="U786" s="24">
        <v>4592</v>
      </c>
      <c r="V786" s="24">
        <v>0</v>
      </c>
      <c r="W786" s="24">
        <v>0</v>
      </c>
      <c r="X786" s="24">
        <v>0</v>
      </c>
      <c r="Y786" s="24">
        <v>0</v>
      </c>
      <c r="Z786" s="24">
        <v>1163.31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G786" s="35">
        <v>5755.31</v>
      </c>
      <c r="AH786" s="24">
        <f t="shared" si="170"/>
        <v>0</v>
      </c>
    </row>
    <row r="787" spans="1:34" s="24" customFormat="1" x14ac:dyDescent="0.2">
      <c r="A787" s="33">
        <f t="shared" si="160"/>
        <v>3000</v>
      </c>
      <c r="B787" s="33">
        <f t="shared" si="161"/>
        <v>3100</v>
      </c>
      <c r="C787" s="34" t="s">
        <v>17</v>
      </c>
      <c r="D787" s="34" t="str">
        <f t="shared" si="162"/>
        <v>2</v>
      </c>
      <c r="E787" s="34">
        <f t="shared" si="163"/>
        <v>5</v>
      </c>
      <c r="F787" s="34" t="str">
        <f t="shared" si="164"/>
        <v>04</v>
      </c>
      <c r="G787" s="34" t="str">
        <f t="shared" si="165"/>
        <v>005</v>
      </c>
      <c r="H787" s="33" t="str">
        <f t="shared" si="166"/>
        <v>E001</v>
      </c>
      <c r="I787" s="34">
        <f t="shared" si="167"/>
        <v>31401</v>
      </c>
      <c r="J787" s="34">
        <f t="shared" si="158"/>
        <v>1</v>
      </c>
      <c r="K787" s="34">
        <f t="shared" si="168"/>
        <v>1</v>
      </c>
      <c r="L787" s="34">
        <f t="shared" si="169"/>
        <v>24</v>
      </c>
      <c r="M787" s="34" t="s">
        <v>22</v>
      </c>
      <c r="N787" s="30">
        <v>40020</v>
      </c>
      <c r="O787" s="30" t="s">
        <v>55</v>
      </c>
      <c r="P787" s="30">
        <v>57</v>
      </c>
      <c r="Q787" s="30">
        <v>0</v>
      </c>
      <c r="R787" s="30">
        <v>31401</v>
      </c>
      <c r="S787" s="24">
        <f t="shared" si="159"/>
        <v>95931.38</v>
      </c>
      <c r="T787" s="24">
        <v>0</v>
      </c>
      <c r="U787" s="24">
        <v>0</v>
      </c>
      <c r="V787" s="24">
        <v>10000.799999999999</v>
      </c>
      <c r="W787" s="24">
        <v>10000.799999999999</v>
      </c>
      <c r="X787" s="24">
        <v>10000.799999999999</v>
      </c>
      <c r="Y787" s="24">
        <v>10000.799999999999</v>
      </c>
      <c r="Z787" s="24">
        <v>10000.799999999999</v>
      </c>
      <c r="AA787" s="24">
        <v>10000.799999999999</v>
      </c>
      <c r="AB787" s="24">
        <v>10000.799999999999</v>
      </c>
      <c r="AC787" s="24">
        <v>10000.799999999999</v>
      </c>
      <c r="AD787" s="24">
        <v>10000.799999999999</v>
      </c>
      <c r="AE787" s="24">
        <v>5924.18</v>
      </c>
      <c r="AG787" s="35">
        <v>95931.38</v>
      </c>
      <c r="AH787" s="24">
        <f t="shared" si="170"/>
        <v>0</v>
      </c>
    </row>
    <row r="788" spans="1:34" s="24" customFormat="1" x14ac:dyDescent="0.2">
      <c r="A788" s="33">
        <f t="shared" si="160"/>
        <v>3000</v>
      </c>
      <c r="B788" s="33">
        <f t="shared" si="161"/>
        <v>3100</v>
      </c>
      <c r="C788" s="34" t="s">
        <v>17</v>
      </c>
      <c r="D788" s="34" t="str">
        <f t="shared" si="162"/>
        <v>2</v>
      </c>
      <c r="E788" s="34">
        <f t="shared" si="163"/>
        <v>5</v>
      </c>
      <c r="F788" s="34" t="str">
        <f t="shared" si="164"/>
        <v>04</v>
      </c>
      <c r="G788" s="34" t="str">
        <f t="shared" si="165"/>
        <v>005</v>
      </c>
      <c r="H788" s="33" t="str">
        <f t="shared" si="166"/>
        <v>E001</v>
      </c>
      <c r="I788" s="34">
        <f t="shared" si="167"/>
        <v>31801</v>
      </c>
      <c r="J788" s="34">
        <f t="shared" si="158"/>
        <v>1</v>
      </c>
      <c r="K788" s="34">
        <f t="shared" si="168"/>
        <v>1</v>
      </c>
      <c r="L788" s="34">
        <f t="shared" si="169"/>
        <v>24</v>
      </c>
      <c r="M788" s="34" t="s">
        <v>22</v>
      </c>
      <c r="N788" s="30">
        <v>40020</v>
      </c>
      <c r="O788" s="30" t="s">
        <v>55</v>
      </c>
      <c r="P788" s="30">
        <v>57</v>
      </c>
      <c r="Q788" s="30">
        <v>0</v>
      </c>
      <c r="R788" s="30">
        <v>31801</v>
      </c>
      <c r="S788" s="24">
        <f t="shared" si="159"/>
        <v>2781.73</v>
      </c>
      <c r="T788" s="24">
        <v>0</v>
      </c>
      <c r="U788" s="24">
        <v>0</v>
      </c>
      <c r="V788" s="24">
        <v>0</v>
      </c>
      <c r="W788" s="24">
        <v>400</v>
      </c>
      <c r="X788" s="24">
        <v>0</v>
      </c>
      <c r="Y788" s="24">
        <v>0</v>
      </c>
      <c r="Z788" s="24">
        <v>500</v>
      </c>
      <c r="AA788" s="24">
        <v>0</v>
      </c>
      <c r="AB788" s="24">
        <v>1000</v>
      </c>
      <c r="AC788" s="24">
        <v>0</v>
      </c>
      <c r="AD788" s="24">
        <v>881.73</v>
      </c>
      <c r="AE788" s="24">
        <v>0</v>
      </c>
      <c r="AG788" s="35">
        <v>2781.73</v>
      </c>
      <c r="AH788" s="24">
        <f t="shared" si="170"/>
        <v>0</v>
      </c>
    </row>
    <row r="789" spans="1:34" s="24" customFormat="1" x14ac:dyDescent="0.2">
      <c r="A789" s="33">
        <f t="shared" si="160"/>
        <v>3000</v>
      </c>
      <c r="B789" s="33">
        <f t="shared" si="161"/>
        <v>3200</v>
      </c>
      <c r="C789" s="34" t="s">
        <v>17</v>
      </c>
      <c r="D789" s="34" t="str">
        <f t="shared" si="162"/>
        <v>2</v>
      </c>
      <c r="E789" s="34">
        <f t="shared" si="163"/>
        <v>5</v>
      </c>
      <c r="F789" s="34" t="str">
        <f t="shared" si="164"/>
        <v>04</v>
      </c>
      <c r="G789" s="34" t="str">
        <f t="shared" si="165"/>
        <v>005</v>
      </c>
      <c r="H789" s="33" t="str">
        <f t="shared" si="166"/>
        <v>E001</v>
      </c>
      <c r="I789" s="34">
        <f t="shared" si="167"/>
        <v>32201</v>
      </c>
      <c r="J789" s="34">
        <f t="shared" si="158"/>
        <v>1</v>
      </c>
      <c r="K789" s="34">
        <f t="shared" si="168"/>
        <v>1</v>
      </c>
      <c r="L789" s="34">
        <f t="shared" si="169"/>
        <v>24</v>
      </c>
      <c r="M789" s="34" t="s">
        <v>22</v>
      </c>
      <c r="N789" s="30">
        <v>40020</v>
      </c>
      <c r="O789" s="30" t="s">
        <v>55</v>
      </c>
      <c r="P789" s="30">
        <v>57</v>
      </c>
      <c r="Q789" s="30">
        <v>0</v>
      </c>
      <c r="R789" s="30">
        <v>32201</v>
      </c>
      <c r="S789" s="24">
        <f t="shared" si="159"/>
        <v>52756.99</v>
      </c>
      <c r="T789" s="24">
        <v>0</v>
      </c>
      <c r="U789" s="24">
        <v>0</v>
      </c>
      <c r="V789" s="24">
        <v>0</v>
      </c>
      <c r="W789" s="24">
        <v>0</v>
      </c>
      <c r="X789" s="24">
        <v>25000</v>
      </c>
      <c r="Y789" s="24">
        <v>0</v>
      </c>
      <c r="Z789" s="24">
        <v>0</v>
      </c>
      <c r="AA789" s="24">
        <v>12756.99</v>
      </c>
      <c r="AB789" s="24">
        <v>0</v>
      </c>
      <c r="AC789" s="24">
        <v>15000</v>
      </c>
      <c r="AD789" s="24">
        <v>0</v>
      </c>
      <c r="AE789" s="24">
        <v>0</v>
      </c>
      <c r="AG789" s="35">
        <v>52756.99</v>
      </c>
      <c r="AH789" s="24">
        <f t="shared" si="170"/>
        <v>0</v>
      </c>
    </row>
    <row r="790" spans="1:34" s="24" customFormat="1" x14ac:dyDescent="0.2">
      <c r="A790" s="33">
        <f t="shared" si="160"/>
        <v>3000</v>
      </c>
      <c r="B790" s="33">
        <f t="shared" si="161"/>
        <v>3200</v>
      </c>
      <c r="C790" s="34" t="s">
        <v>17</v>
      </c>
      <c r="D790" s="34" t="str">
        <f t="shared" si="162"/>
        <v>2</v>
      </c>
      <c r="E790" s="34">
        <f t="shared" si="163"/>
        <v>5</v>
      </c>
      <c r="F790" s="34" t="str">
        <f t="shared" si="164"/>
        <v>04</v>
      </c>
      <c r="G790" s="34" t="str">
        <f t="shared" si="165"/>
        <v>005</v>
      </c>
      <c r="H790" s="33" t="str">
        <f t="shared" si="166"/>
        <v>E001</v>
      </c>
      <c r="I790" s="34">
        <f t="shared" si="167"/>
        <v>32301</v>
      </c>
      <c r="J790" s="34">
        <f t="shared" si="158"/>
        <v>1</v>
      </c>
      <c r="K790" s="34">
        <f t="shared" si="168"/>
        <v>1</v>
      </c>
      <c r="L790" s="34">
        <f t="shared" si="169"/>
        <v>24</v>
      </c>
      <c r="M790" s="34" t="s">
        <v>22</v>
      </c>
      <c r="N790" s="30">
        <v>40020</v>
      </c>
      <c r="O790" s="30" t="s">
        <v>55</v>
      </c>
      <c r="P790" s="30">
        <v>57</v>
      </c>
      <c r="Q790" s="30">
        <v>0</v>
      </c>
      <c r="R790" s="30">
        <v>32301</v>
      </c>
      <c r="S790" s="24">
        <f t="shared" si="159"/>
        <v>95116.05</v>
      </c>
      <c r="T790" s="24">
        <v>0</v>
      </c>
      <c r="U790" s="24">
        <v>0</v>
      </c>
      <c r="V790" s="24">
        <v>9916</v>
      </c>
      <c r="W790" s="24">
        <v>9916</v>
      </c>
      <c r="X790" s="24">
        <v>9916</v>
      </c>
      <c r="Y790" s="24">
        <v>9916</v>
      </c>
      <c r="Z790" s="24">
        <v>9916</v>
      </c>
      <c r="AA790" s="24">
        <v>9916</v>
      </c>
      <c r="AB790" s="24">
        <v>9916</v>
      </c>
      <c r="AC790" s="24">
        <v>9916</v>
      </c>
      <c r="AD790" s="24">
        <v>9916</v>
      </c>
      <c r="AE790" s="24">
        <v>5872.05</v>
      </c>
      <c r="AG790" s="35">
        <v>95116.05</v>
      </c>
      <c r="AH790" s="24">
        <f t="shared" si="170"/>
        <v>0</v>
      </c>
    </row>
    <row r="791" spans="1:34" s="24" customFormat="1" x14ac:dyDescent="0.2">
      <c r="A791" s="33">
        <f t="shared" si="160"/>
        <v>3000</v>
      </c>
      <c r="B791" s="33">
        <f t="shared" si="161"/>
        <v>3200</v>
      </c>
      <c r="C791" s="34" t="s">
        <v>17</v>
      </c>
      <c r="D791" s="34" t="str">
        <f t="shared" si="162"/>
        <v>2</v>
      </c>
      <c r="E791" s="34">
        <f t="shared" si="163"/>
        <v>5</v>
      </c>
      <c r="F791" s="34" t="str">
        <f t="shared" si="164"/>
        <v>04</v>
      </c>
      <c r="G791" s="34" t="str">
        <f t="shared" si="165"/>
        <v>005</v>
      </c>
      <c r="H791" s="33" t="str">
        <f t="shared" si="166"/>
        <v>E001</v>
      </c>
      <c r="I791" s="34">
        <f t="shared" si="167"/>
        <v>32505</v>
      </c>
      <c r="J791" s="34">
        <f t="shared" si="158"/>
        <v>1</v>
      </c>
      <c r="K791" s="34">
        <f t="shared" si="168"/>
        <v>1</v>
      </c>
      <c r="L791" s="34">
        <f t="shared" si="169"/>
        <v>24</v>
      </c>
      <c r="M791" s="34" t="s">
        <v>22</v>
      </c>
      <c r="N791" s="30">
        <v>40020</v>
      </c>
      <c r="O791" s="30" t="s">
        <v>55</v>
      </c>
      <c r="P791" s="30">
        <v>57</v>
      </c>
      <c r="Q791" s="30">
        <v>0</v>
      </c>
      <c r="R791" s="30">
        <v>32505</v>
      </c>
      <c r="S791" s="24">
        <f t="shared" si="159"/>
        <v>1233788.29</v>
      </c>
      <c r="T791" s="24">
        <v>0</v>
      </c>
      <c r="U791" s="24">
        <v>107187</v>
      </c>
      <c r="V791" s="24">
        <v>107187</v>
      </c>
      <c r="W791" s="24">
        <v>107187</v>
      </c>
      <c r="X791" s="24">
        <v>107187</v>
      </c>
      <c r="Y791" s="24">
        <v>107187</v>
      </c>
      <c r="Z791" s="24">
        <v>107187</v>
      </c>
      <c r="AA791" s="24">
        <v>107187</v>
      </c>
      <c r="AB791" s="24">
        <v>107187</v>
      </c>
      <c r="AC791" s="24">
        <v>107187</v>
      </c>
      <c r="AD791" s="24">
        <v>107187</v>
      </c>
      <c r="AE791" s="24">
        <v>161918.29000000004</v>
      </c>
      <c r="AG791" s="35">
        <v>1233788.29</v>
      </c>
      <c r="AH791" s="24">
        <f t="shared" si="170"/>
        <v>0</v>
      </c>
    </row>
    <row r="792" spans="1:34" s="24" customFormat="1" x14ac:dyDescent="0.2">
      <c r="A792" s="33">
        <f t="shared" si="160"/>
        <v>3000</v>
      </c>
      <c r="B792" s="33">
        <f t="shared" si="161"/>
        <v>3200</v>
      </c>
      <c r="C792" s="34" t="s">
        <v>17</v>
      </c>
      <c r="D792" s="34" t="str">
        <f t="shared" si="162"/>
        <v>2</v>
      </c>
      <c r="E792" s="34">
        <f t="shared" si="163"/>
        <v>5</v>
      </c>
      <c r="F792" s="34" t="str">
        <f t="shared" si="164"/>
        <v>04</v>
      </c>
      <c r="G792" s="34" t="str">
        <f t="shared" si="165"/>
        <v>005</v>
      </c>
      <c r="H792" s="33" t="str">
        <f t="shared" si="166"/>
        <v>E001</v>
      </c>
      <c r="I792" s="34">
        <f t="shared" si="167"/>
        <v>32701</v>
      </c>
      <c r="J792" s="34">
        <f t="shared" si="158"/>
        <v>1</v>
      </c>
      <c r="K792" s="34">
        <f t="shared" si="168"/>
        <v>1</v>
      </c>
      <c r="L792" s="34">
        <f t="shared" si="169"/>
        <v>24</v>
      </c>
      <c r="M792" s="34" t="s">
        <v>22</v>
      </c>
      <c r="N792" s="30">
        <v>40020</v>
      </c>
      <c r="O792" s="30" t="s">
        <v>55</v>
      </c>
      <c r="P792" s="30">
        <v>57</v>
      </c>
      <c r="Q792" s="30">
        <v>0</v>
      </c>
      <c r="R792" s="30">
        <v>32701</v>
      </c>
      <c r="S792" s="24">
        <f t="shared" si="159"/>
        <v>230212.3</v>
      </c>
      <c r="T792" s="24">
        <v>0</v>
      </c>
      <c r="U792" s="24">
        <v>0</v>
      </c>
      <c r="V792" s="24">
        <v>0</v>
      </c>
      <c r="W792" s="24">
        <v>0</v>
      </c>
      <c r="X792" s="24">
        <v>230212.3</v>
      </c>
      <c r="Y792" s="24">
        <v>0</v>
      </c>
      <c r="Z792" s="24">
        <v>0</v>
      </c>
      <c r="AA792" s="24">
        <v>0</v>
      </c>
      <c r="AB792" s="24">
        <v>0</v>
      </c>
      <c r="AC792" s="24">
        <v>0</v>
      </c>
      <c r="AD792" s="24">
        <v>0</v>
      </c>
      <c r="AE792" s="24">
        <v>0</v>
      </c>
      <c r="AG792" s="35">
        <v>230212.3</v>
      </c>
      <c r="AH792" s="24">
        <f t="shared" si="170"/>
        <v>0</v>
      </c>
    </row>
    <row r="793" spans="1:34" s="24" customFormat="1" x14ac:dyDescent="0.2">
      <c r="A793" s="33">
        <f t="shared" si="160"/>
        <v>3000</v>
      </c>
      <c r="B793" s="33">
        <f t="shared" si="161"/>
        <v>3300</v>
      </c>
      <c r="C793" s="34" t="s">
        <v>17</v>
      </c>
      <c r="D793" s="34" t="str">
        <f t="shared" si="162"/>
        <v>2</v>
      </c>
      <c r="E793" s="34">
        <f t="shared" si="163"/>
        <v>5</v>
      </c>
      <c r="F793" s="34" t="str">
        <f t="shared" si="164"/>
        <v>04</v>
      </c>
      <c r="G793" s="34" t="str">
        <f t="shared" si="165"/>
        <v>005</v>
      </c>
      <c r="H793" s="33" t="str">
        <f t="shared" si="166"/>
        <v>E001</v>
      </c>
      <c r="I793" s="34">
        <f t="shared" si="167"/>
        <v>33401</v>
      </c>
      <c r="J793" s="34">
        <f t="shared" si="158"/>
        <v>1</v>
      </c>
      <c r="K793" s="34">
        <f t="shared" si="168"/>
        <v>1</v>
      </c>
      <c r="L793" s="34">
        <f t="shared" si="169"/>
        <v>24</v>
      </c>
      <c r="M793" s="34" t="s">
        <v>22</v>
      </c>
      <c r="N793" s="30">
        <v>40020</v>
      </c>
      <c r="O793" s="30" t="s">
        <v>55</v>
      </c>
      <c r="P793" s="30">
        <v>57</v>
      </c>
      <c r="Q793" s="30">
        <v>0</v>
      </c>
      <c r="R793" s="30">
        <v>33401</v>
      </c>
      <c r="S793" s="24">
        <f t="shared" si="159"/>
        <v>134290.51</v>
      </c>
      <c r="T793" s="24">
        <v>0</v>
      </c>
      <c r="U793" s="24">
        <v>0</v>
      </c>
      <c r="V793" s="24">
        <v>0</v>
      </c>
      <c r="W793" s="24">
        <v>6000</v>
      </c>
      <c r="X793" s="24">
        <v>4000</v>
      </c>
      <c r="Y793" s="24">
        <v>10000</v>
      </c>
      <c r="Z793" s="24">
        <v>35000</v>
      </c>
      <c r="AA793" s="24">
        <v>20000</v>
      </c>
      <c r="AB793" s="24">
        <v>45000</v>
      </c>
      <c r="AC793" s="24">
        <v>10000</v>
      </c>
      <c r="AD793" s="24">
        <v>4290.51</v>
      </c>
      <c r="AE793" s="24">
        <v>0</v>
      </c>
      <c r="AG793" s="35">
        <v>134290.51</v>
      </c>
      <c r="AH793" s="24">
        <f t="shared" si="170"/>
        <v>0</v>
      </c>
    </row>
    <row r="794" spans="1:34" s="24" customFormat="1" x14ac:dyDescent="0.2">
      <c r="A794" s="33">
        <f t="shared" si="160"/>
        <v>3000</v>
      </c>
      <c r="B794" s="33">
        <f t="shared" si="161"/>
        <v>3300</v>
      </c>
      <c r="C794" s="34" t="s">
        <v>17</v>
      </c>
      <c r="D794" s="34" t="str">
        <f t="shared" si="162"/>
        <v>2</v>
      </c>
      <c r="E794" s="34">
        <f t="shared" si="163"/>
        <v>5</v>
      </c>
      <c r="F794" s="34" t="str">
        <f t="shared" si="164"/>
        <v>04</v>
      </c>
      <c r="G794" s="34" t="str">
        <f t="shared" si="165"/>
        <v>005</v>
      </c>
      <c r="H794" s="33" t="str">
        <f t="shared" si="166"/>
        <v>E001</v>
      </c>
      <c r="I794" s="34">
        <f t="shared" si="167"/>
        <v>33601</v>
      </c>
      <c r="J794" s="34">
        <f t="shared" si="158"/>
        <v>1</v>
      </c>
      <c r="K794" s="34">
        <f t="shared" si="168"/>
        <v>1</v>
      </c>
      <c r="L794" s="34">
        <f t="shared" si="169"/>
        <v>24</v>
      </c>
      <c r="M794" s="34" t="s">
        <v>22</v>
      </c>
      <c r="N794" s="30">
        <v>40020</v>
      </c>
      <c r="O794" s="30" t="s">
        <v>55</v>
      </c>
      <c r="P794" s="30">
        <v>57</v>
      </c>
      <c r="Q794" s="30">
        <v>0</v>
      </c>
      <c r="R794" s="30">
        <v>33601</v>
      </c>
      <c r="S794" s="24">
        <f t="shared" si="159"/>
        <v>124698.33</v>
      </c>
      <c r="T794" s="24">
        <v>0</v>
      </c>
      <c r="U794" s="24">
        <v>0</v>
      </c>
      <c r="V794" s="24">
        <v>15000</v>
      </c>
      <c r="W794" s="24">
        <v>0</v>
      </c>
      <c r="X794" s="24">
        <v>0</v>
      </c>
      <c r="Y794" s="24">
        <v>15000</v>
      </c>
      <c r="Z794" s="24">
        <v>0</v>
      </c>
      <c r="AA794" s="24">
        <v>33846.080000000002</v>
      </c>
      <c r="AB794" s="24">
        <v>10000</v>
      </c>
      <c r="AC794" s="24">
        <v>35872.230000000003</v>
      </c>
      <c r="AD794" s="24">
        <v>281.69</v>
      </c>
      <c r="AE794" s="24">
        <v>14698.33</v>
      </c>
      <c r="AG794" s="35">
        <v>124698.33</v>
      </c>
      <c r="AH794" s="24">
        <f t="shared" si="170"/>
        <v>0</v>
      </c>
    </row>
    <row r="795" spans="1:34" s="24" customFormat="1" x14ac:dyDescent="0.2">
      <c r="A795" s="33">
        <f t="shared" si="160"/>
        <v>3000</v>
      </c>
      <c r="B795" s="33">
        <f t="shared" si="161"/>
        <v>3300</v>
      </c>
      <c r="C795" s="34" t="s">
        <v>17</v>
      </c>
      <c r="D795" s="34" t="str">
        <f t="shared" si="162"/>
        <v>2</v>
      </c>
      <c r="E795" s="34">
        <f t="shared" si="163"/>
        <v>5</v>
      </c>
      <c r="F795" s="34" t="str">
        <f t="shared" si="164"/>
        <v>04</v>
      </c>
      <c r="G795" s="34" t="str">
        <f t="shared" si="165"/>
        <v>005</v>
      </c>
      <c r="H795" s="33" t="str">
        <f t="shared" si="166"/>
        <v>E001</v>
      </c>
      <c r="I795" s="34">
        <f t="shared" si="167"/>
        <v>33602</v>
      </c>
      <c r="J795" s="34">
        <f t="shared" si="158"/>
        <v>1</v>
      </c>
      <c r="K795" s="34">
        <f t="shared" si="168"/>
        <v>1</v>
      </c>
      <c r="L795" s="34">
        <f t="shared" si="169"/>
        <v>24</v>
      </c>
      <c r="M795" s="34" t="s">
        <v>22</v>
      </c>
      <c r="N795" s="30">
        <v>40020</v>
      </c>
      <c r="O795" s="30" t="s">
        <v>55</v>
      </c>
      <c r="P795" s="30">
        <v>57</v>
      </c>
      <c r="Q795" s="30">
        <v>0</v>
      </c>
      <c r="R795" s="30">
        <v>33602</v>
      </c>
      <c r="S795" s="24">
        <f t="shared" si="159"/>
        <v>119902.23999999999</v>
      </c>
      <c r="T795" s="24">
        <v>0</v>
      </c>
      <c r="U795" s="24">
        <v>0</v>
      </c>
      <c r="V795" s="24">
        <v>0</v>
      </c>
      <c r="W795" s="24">
        <v>0</v>
      </c>
      <c r="X795" s="24">
        <v>0</v>
      </c>
      <c r="Y795" s="24">
        <v>0</v>
      </c>
      <c r="Z795" s="24">
        <v>0</v>
      </c>
      <c r="AA795" s="24">
        <v>0</v>
      </c>
      <c r="AB795" s="24">
        <v>80000</v>
      </c>
      <c r="AC795" s="24">
        <v>0</v>
      </c>
      <c r="AD795" s="24">
        <v>0</v>
      </c>
      <c r="AE795" s="24">
        <v>39902.239999999998</v>
      </c>
      <c r="AG795" s="35">
        <v>119902.23999999999</v>
      </c>
      <c r="AH795" s="24">
        <f t="shared" si="170"/>
        <v>0</v>
      </c>
    </row>
    <row r="796" spans="1:34" s="24" customFormat="1" x14ac:dyDescent="0.2">
      <c r="A796" s="33">
        <f t="shared" si="160"/>
        <v>3000</v>
      </c>
      <c r="B796" s="33">
        <f t="shared" si="161"/>
        <v>3300</v>
      </c>
      <c r="C796" s="34" t="s">
        <v>17</v>
      </c>
      <c r="D796" s="34" t="str">
        <f t="shared" si="162"/>
        <v>2</v>
      </c>
      <c r="E796" s="34">
        <f t="shared" si="163"/>
        <v>5</v>
      </c>
      <c r="F796" s="34" t="str">
        <f t="shared" si="164"/>
        <v>04</v>
      </c>
      <c r="G796" s="34" t="str">
        <f t="shared" si="165"/>
        <v>005</v>
      </c>
      <c r="H796" s="33" t="str">
        <f t="shared" si="166"/>
        <v>E001</v>
      </c>
      <c r="I796" s="34">
        <f t="shared" si="167"/>
        <v>33603</v>
      </c>
      <c r="J796" s="34">
        <f t="shared" si="158"/>
        <v>1</v>
      </c>
      <c r="K796" s="34">
        <f t="shared" si="168"/>
        <v>1</v>
      </c>
      <c r="L796" s="34">
        <f t="shared" si="169"/>
        <v>24</v>
      </c>
      <c r="M796" s="34" t="s">
        <v>22</v>
      </c>
      <c r="N796" s="30">
        <v>40020</v>
      </c>
      <c r="O796" s="30" t="s">
        <v>55</v>
      </c>
      <c r="P796" s="30">
        <v>57</v>
      </c>
      <c r="Q796" s="30">
        <v>0</v>
      </c>
      <c r="R796" s="30">
        <v>33603</v>
      </c>
      <c r="S796" s="24">
        <f t="shared" si="159"/>
        <v>7673.74</v>
      </c>
      <c r="T796" s="24">
        <v>0</v>
      </c>
      <c r="U796" s="24">
        <v>0</v>
      </c>
      <c r="V796" s="24">
        <v>0</v>
      </c>
      <c r="W796" s="24">
        <v>0</v>
      </c>
      <c r="X796" s="24">
        <v>0</v>
      </c>
      <c r="Y796" s="24">
        <v>5000</v>
      </c>
      <c r="Z796" s="24">
        <v>2673.74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G796" s="35">
        <v>7673.74</v>
      </c>
      <c r="AH796" s="24">
        <f t="shared" si="170"/>
        <v>0</v>
      </c>
    </row>
    <row r="797" spans="1:34" s="24" customFormat="1" x14ac:dyDescent="0.2">
      <c r="A797" s="33">
        <f t="shared" si="160"/>
        <v>3000</v>
      </c>
      <c r="B797" s="33">
        <f t="shared" si="161"/>
        <v>3300</v>
      </c>
      <c r="C797" s="34" t="s">
        <v>17</v>
      </c>
      <c r="D797" s="34" t="str">
        <f t="shared" si="162"/>
        <v>2</v>
      </c>
      <c r="E797" s="34">
        <f t="shared" si="163"/>
        <v>5</v>
      </c>
      <c r="F797" s="34" t="str">
        <f t="shared" si="164"/>
        <v>04</v>
      </c>
      <c r="G797" s="34" t="str">
        <f t="shared" si="165"/>
        <v>005</v>
      </c>
      <c r="H797" s="33" t="str">
        <f t="shared" si="166"/>
        <v>E001</v>
      </c>
      <c r="I797" s="34">
        <f t="shared" si="167"/>
        <v>33604</v>
      </c>
      <c r="J797" s="34">
        <f t="shared" si="158"/>
        <v>1</v>
      </c>
      <c r="K797" s="34">
        <f t="shared" si="168"/>
        <v>1</v>
      </c>
      <c r="L797" s="34">
        <f t="shared" si="169"/>
        <v>24</v>
      </c>
      <c r="M797" s="34" t="s">
        <v>22</v>
      </c>
      <c r="N797" s="30">
        <v>40020</v>
      </c>
      <c r="O797" s="30" t="s">
        <v>55</v>
      </c>
      <c r="P797" s="30">
        <v>57</v>
      </c>
      <c r="Q797" s="30">
        <v>0</v>
      </c>
      <c r="R797" s="30">
        <v>33604</v>
      </c>
      <c r="S797" s="24">
        <f t="shared" si="159"/>
        <v>143882.69</v>
      </c>
      <c r="T797" s="24">
        <v>0</v>
      </c>
      <c r="U797" s="24">
        <v>0</v>
      </c>
      <c r="V797" s="24">
        <v>0</v>
      </c>
      <c r="W797" s="24">
        <v>4200</v>
      </c>
      <c r="X797" s="24">
        <v>64662</v>
      </c>
      <c r="Y797" s="24">
        <v>0</v>
      </c>
      <c r="Z797" s="24">
        <v>0</v>
      </c>
      <c r="AA797" s="24">
        <v>70000</v>
      </c>
      <c r="AB797" s="24">
        <v>0</v>
      </c>
      <c r="AC797" s="24">
        <v>5020.6899999999996</v>
      </c>
      <c r="AD797" s="24">
        <v>0</v>
      </c>
      <c r="AE797" s="24">
        <v>0</v>
      </c>
      <c r="AG797" s="35">
        <v>143882.69</v>
      </c>
      <c r="AH797" s="24">
        <f t="shared" si="170"/>
        <v>0</v>
      </c>
    </row>
    <row r="798" spans="1:34" s="24" customFormat="1" x14ac:dyDescent="0.2">
      <c r="A798" s="33">
        <f t="shared" si="160"/>
        <v>3000</v>
      </c>
      <c r="B798" s="33">
        <f t="shared" si="161"/>
        <v>3300</v>
      </c>
      <c r="C798" s="34" t="s">
        <v>17</v>
      </c>
      <c r="D798" s="34" t="str">
        <f t="shared" si="162"/>
        <v>2</v>
      </c>
      <c r="E798" s="34">
        <f t="shared" si="163"/>
        <v>5</v>
      </c>
      <c r="F798" s="34" t="str">
        <f t="shared" si="164"/>
        <v>04</v>
      </c>
      <c r="G798" s="34" t="str">
        <f t="shared" si="165"/>
        <v>005</v>
      </c>
      <c r="H798" s="33" t="str">
        <f t="shared" si="166"/>
        <v>E001</v>
      </c>
      <c r="I798" s="34">
        <f t="shared" si="167"/>
        <v>33801</v>
      </c>
      <c r="J798" s="34">
        <f t="shared" si="158"/>
        <v>1</v>
      </c>
      <c r="K798" s="34">
        <f t="shared" si="168"/>
        <v>1</v>
      </c>
      <c r="L798" s="34">
        <f t="shared" si="169"/>
        <v>24</v>
      </c>
      <c r="M798" s="34" t="s">
        <v>22</v>
      </c>
      <c r="N798" s="30">
        <v>40020</v>
      </c>
      <c r="O798" s="30" t="s">
        <v>55</v>
      </c>
      <c r="P798" s="30">
        <v>57</v>
      </c>
      <c r="Q798" s="30">
        <v>0</v>
      </c>
      <c r="R798" s="30">
        <v>33801</v>
      </c>
      <c r="S798" s="24">
        <f t="shared" si="159"/>
        <v>1369958.8599999999</v>
      </c>
      <c r="T798" s="24">
        <v>0</v>
      </c>
      <c r="U798" s="24">
        <v>119017</v>
      </c>
      <c r="V798" s="24">
        <v>119017</v>
      </c>
      <c r="W798" s="24">
        <v>119017</v>
      </c>
      <c r="X798" s="24">
        <v>119017</v>
      </c>
      <c r="Y798" s="24">
        <v>119017</v>
      </c>
      <c r="Z798" s="24">
        <v>119017</v>
      </c>
      <c r="AA798" s="24">
        <v>119017</v>
      </c>
      <c r="AB798" s="24">
        <v>119017</v>
      </c>
      <c r="AC798" s="24">
        <v>119017</v>
      </c>
      <c r="AD798" s="24">
        <v>119017</v>
      </c>
      <c r="AE798" s="24">
        <f>60771.86+119017</f>
        <v>179788.86</v>
      </c>
      <c r="AG798" s="35">
        <v>1369958.8599999999</v>
      </c>
      <c r="AH798" s="24">
        <f t="shared" si="170"/>
        <v>0</v>
      </c>
    </row>
    <row r="799" spans="1:34" s="24" customFormat="1" x14ac:dyDescent="0.2">
      <c r="A799" s="33">
        <f t="shared" si="160"/>
        <v>3000</v>
      </c>
      <c r="B799" s="33">
        <f t="shared" si="161"/>
        <v>3300</v>
      </c>
      <c r="C799" s="34" t="s">
        <v>17</v>
      </c>
      <c r="D799" s="34" t="str">
        <f t="shared" si="162"/>
        <v>2</v>
      </c>
      <c r="E799" s="34">
        <f t="shared" si="163"/>
        <v>5</v>
      </c>
      <c r="F799" s="34" t="str">
        <f t="shared" si="164"/>
        <v>04</v>
      </c>
      <c r="G799" s="34" t="str">
        <f t="shared" si="165"/>
        <v>005</v>
      </c>
      <c r="H799" s="33" t="str">
        <f t="shared" si="166"/>
        <v>E001</v>
      </c>
      <c r="I799" s="34">
        <f t="shared" si="167"/>
        <v>33903</v>
      </c>
      <c r="J799" s="34">
        <f t="shared" si="158"/>
        <v>1</v>
      </c>
      <c r="K799" s="34">
        <f t="shared" si="168"/>
        <v>1</v>
      </c>
      <c r="L799" s="34">
        <f t="shared" si="169"/>
        <v>24</v>
      </c>
      <c r="M799" s="34" t="s">
        <v>22</v>
      </c>
      <c r="N799" s="30">
        <v>40020</v>
      </c>
      <c r="O799" s="30" t="s">
        <v>55</v>
      </c>
      <c r="P799" s="30">
        <v>57</v>
      </c>
      <c r="Q799" s="30">
        <v>0</v>
      </c>
      <c r="R799" s="30">
        <v>33903</v>
      </c>
      <c r="S799" s="24">
        <f t="shared" si="159"/>
        <v>1956804.55</v>
      </c>
      <c r="T799" s="24">
        <v>0</v>
      </c>
      <c r="U799" s="24">
        <v>0</v>
      </c>
      <c r="V799" s="24">
        <v>0</v>
      </c>
      <c r="W799" s="24">
        <v>0</v>
      </c>
      <c r="X799" s="24">
        <v>0</v>
      </c>
      <c r="Y799" s="24">
        <v>0</v>
      </c>
      <c r="Z799" s="24">
        <v>0</v>
      </c>
      <c r="AA799" s="24">
        <v>0</v>
      </c>
      <c r="AB799" s="24">
        <v>0</v>
      </c>
      <c r="AC799" s="24">
        <v>978402.27</v>
      </c>
      <c r="AD799" s="24">
        <v>978402.28</v>
      </c>
      <c r="AE799" s="24">
        <v>0</v>
      </c>
      <c r="AG799" s="35">
        <v>1956804.55</v>
      </c>
      <c r="AH799" s="24">
        <f t="shared" si="170"/>
        <v>0</v>
      </c>
    </row>
    <row r="800" spans="1:34" s="24" customFormat="1" x14ac:dyDescent="0.2">
      <c r="A800" s="33">
        <f t="shared" si="160"/>
        <v>3000</v>
      </c>
      <c r="B800" s="33">
        <f t="shared" si="161"/>
        <v>3400</v>
      </c>
      <c r="C800" s="34" t="s">
        <v>17</v>
      </c>
      <c r="D800" s="34" t="str">
        <f t="shared" si="162"/>
        <v>2</v>
      </c>
      <c r="E800" s="34">
        <f t="shared" si="163"/>
        <v>5</v>
      </c>
      <c r="F800" s="34" t="str">
        <f t="shared" si="164"/>
        <v>04</v>
      </c>
      <c r="G800" s="34" t="str">
        <f t="shared" si="165"/>
        <v>005</v>
      </c>
      <c r="H800" s="33" t="str">
        <f t="shared" si="166"/>
        <v>E001</v>
      </c>
      <c r="I800" s="34">
        <f t="shared" si="167"/>
        <v>34101</v>
      </c>
      <c r="J800" s="34">
        <f t="shared" si="158"/>
        <v>1</v>
      </c>
      <c r="K800" s="34">
        <f t="shared" si="168"/>
        <v>1</v>
      </c>
      <c r="L800" s="34">
        <f t="shared" si="169"/>
        <v>24</v>
      </c>
      <c r="M800" s="34" t="s">
        <v>22</v>
      </c>
      <c r="N800" s="30">
        <v>40020</v>
      </c>
      <c r="O800" s="30" t="s">
        <v>55</v>
      </c>
      <c r="P800" s="30">
        <v>57</v>
      </c>
      <c r="Q800" s="30">
        <v>0</v>
      </c>
      <c r="R800" s="30">
        <v>34101</v>
      </c>
      <c r="S800" s="24">
        <f t="shared" si="159"/>
        <v>3779.32</v>
      </c>
      <c r="T800" s="24">
        <v>300</v>
      </c>
      <c r="U800" s="24">
        <v>350</v>
      </c>
      <c r="V800" s="24">
        <v>0</v>
      </c>
      <c r="W800" s="24">
        <v>320</v>
      </c>
      <c r="X800" s="24">
        <v>300</v>
      </c>
      <c r="Y800" s="24">
        <v>280</v>
      </c>
      <c r="Z800" s="24">
        <v>300</v>
      </c>
      <c r="AA800" s="24">
        <v>340</v>
      </c>
      <c r="AB800" s="24">
        <v>400</v>
      </c>
      <c r="AC800" s="24">
        <v>450</v>
      </c>
      <c r="AD800" s="24">
        <v>400</v>
      </c>
      <c r="AE800" s="24">
        <v>339.32</v>
      </c>
      <c r="AG800" s="35">
        <v>3779.32</v>
      </c>
      <c r="AH800" s="24">
        <f t="shared" si="170"/>
        <v>0</v>
      </c>
    </row>
    <row r="801" spans="1:34" s="24" customFormat="1" x14ac:dyDescent="0.2">
      <c r="A801" s="33">
        <f t="shared" si="160"/>
        <v>3000</v>
      </c>
      <c r="B801" s="33">
        <f t="shared" si="161"/>
        <v>3400</v>
      </c>
      <c r="C801" s="34" t="s">
        <v>17</v>
      </c>
      <c r="D801" s="34" t="str">
        <f t="shared" si="162"/>
        <v>2</v>
      </c>
      <c r="E801" s="34">
        <f t="shared" si="163"/>
        <v>5</v>
      </c>
      <c r="F801" s="34" t="str">
        <f t="shared" si="164"/>
        <v>04</v>
      </c>
      <c r="G801" s="34" t="str">
        <f t="shared" si="165"/>
        <v>005</v>
      </c>
      <c r="H801" s="33" t="str">
        <f t="shared" si="166"/>
        <v>E001</v>
      </c>
      <c r="I801" s="34">
        <f t="shared" si="167"/>
        <v>34701</v>
      </c>
      <c r="J801" s="34">
        <f t="shared" si="158"/>
        <v>1</v>
      </c>
      <c r="K801" s="34">
        <f t="shared" si="168"/>
        <v>1</v>
      </c>
      <c r="L801" s="34">
        <f t="shared" si="169"/>
        <v>24</v>
      </c>
      <c r="M801" s="34" t="s">
        <v>22</v>
      </c>
      <c r="N801" s="30">
        <v>40020</v>
      </c>
      <c r="O801" s="30" t="s">
        <v>55</v>
      </c>
      <c r="P801" s="30">
        <v>57</v>
      </c>
      <c r="Q801" s="30">
        <v>0</v>
      </c>
      <c r="R801" s="30">
        <v>34701</v>
      </c>
      <c r="S801" s="24">
        <f t="shared" si="159"/>
        <v>28776.54</v>
      </c>
      <c r="T801" s="24">
        <v>0</v>
      </c>
      <c r="U801" s="24">
        <v>0</v>
      </c>
      <c r="V801" s="24">
        <v>0</v>
      </c>
      <c r="W801" s="24">
        <v>0</v>
      </c>
      <c r="X801" s="24">
        <v>0</v>
      </c>
      <c r="Y801" s="24">
        <v>10000</v>
      </c>
      <c r="Z801" s="24">
        <v>0</v>
      </c>
      <c r="AA801" s="24">
        <v>0</v>
      </c>
      <c r="AB801" s="24">
        <v>10000</v>
      </c>
      <c r="AC801" s="24">
        <v>0</v>
      </c>
      <c r="AD801" s="24">
        <v>8776.5400000000009</v>
      </c>
      <c r="AE801" s="24">
        <v>0</v>
      </c>
      <c r="AG801" s="35">
        <v>28776.54</v>
      </c>
      <c r="AH801" s="24">
        <f t="shared" si="170"/>
        <v>0</v>
      </c>
    </row>
    <row r="802" spans="1:34" s="24" customFormat="1" x14ac:dyDescent="0.2">
      <c r="A802" s="33">
        <f t="shared" si="160"/>
        <v>3000</v>
      </c>
      <c r="B802" s="33">
        <f t="shared" si="161"/>
        <v>3500</v>
      </c>
      <c r="C802" s="34" t="s">
        <v>17</v>
      </c>
      <c r="D802" s="34" t="str">
        <f t="shared" si="162"/>
        <v>2</v>
      </c>
      <c r="E802" s="34">
        <f t="shared" si="163"/>
        <v>5</v>
      </c>
      <c r="F802" s="34" t="str">
        <f t="shared" si="164"/>
        <v>04</v>
      </c>
      <c r="G802" s="34" t="str">
        <f t="shared" si="165"/>
        <v>005</v>
      </c>
      <c r="H802" s="33" t="str">
        <f t="shared" si="166"/>
        <v>E001</v>
      </c>
      <c r="I802" s="34">
        <f t="shared" si="167"/>
        <v>35101</v>
      </c>
      <c r="J802" s="34">
        <f t="shared" si="158"/>
        <v>1</v>
      </c>
      <c r="K802" s="34">
        <f t="shared" si="168"/>
        <v>1</v>
      </c>
      <c r="L802" s="34">
        <f t="shared" si="169"/>
        <v>24</v>
      </c>
      <c r="M802" s="34" t="s">
        <v>22</v>
      </c>
      <c r="N802" s="30">
        <v>40020</v>
      </c>
      <c r="O802" s="30" t="s">
        <v>55</v>
      </c>
      <c r="P802" s="30">
        <v>57</v>
      </c>
      <c r="Q802" s="30">
        <v>0</v>
      </c>
      <c r="R802" s="30">
        <v>35101</v>
      </c>
      <c r="S802" s="24">
        <f t="shared" si="159"/>
        <v>671452.54</v>
      </c>
      <c r="T802" s="24">
        <v>0</v>
      </c>
      <c r="U802" s="24">
        <v>0</v>
      </c>
      <c r="V802" s="24">
        <v>0</v>
      </c>
      <c r="W802" s="24">
        <v>0</v>
      </c>
      <c r="X802" s="24">
        <v>0</v>
      </c>
      <c r="Y802" s="24">
        <v>0</v>
      </c>
      <c r="Z802" s="24">
        <v>0</v>
      </c>
      <c r="AA802" s="24">
        <v>221452.74</v>
      </c>
      <c r="AB802" s="24">
        <v>154699.32</v>
      </c>
      <c r="AC802" s="24">
        <v>295300.47999999998</v>
      </c>
      <c r="AD802" s="24">
        <v>0</v>
      </c>
      <c r="AE802" s="24">
        <v>0</v>
      </c>
      <c r="AG802" s="35">
        <v>671452.54</v>
      </c>
      <c r="AH802" s="24">
        <f t="shared" si="170"/>
        <v>0</v>
      </c>
    </row>
    <row r="803" spans="1:34" s="24" customFormat="1" x14ac:dyDescent="0.2">
      <c r="A803" s="33">
        <f t="shared" si="160"/>
        <v>3000</v>
      </c>
      <c r="B803" s="33">
        <f t="shared" si="161"/>
        <v>3500</v>
      </c>
      <c r="C803" s="34" t="s">
        <v>17</v>
      </c>
      <c r="D803" s="34" t="str">
        <f t="shared" si="162"/>
        <v>2</v>
      </c>
      <c r="E803" s="34">
        <f t="shared" si="163"/>
        <v>5</v>
      </c>
      <c r="F803" s="34" t="str">
        <f t="shared" si="164"/>
        <v>04</v>
      </c>
      <c r="G803" s="34" t="str">
        <f t="shared" si="165"/>
        <v>005</v>
      </c>
      <c r="H803" s="33" t="str">
        <f t="shared" si="166"/>
        <v>E001</v>
      </c>
      <c r="I803" s="34">
        <f t="shared" si="167"/>
        <v>35201</v>
      </c>
      <c r="J803" s="34">
        <f t="shared" si="158"/>
        <v>1</v>
      </c>
      <c r="K803" s="34">
        <f t="shared" si="168"/>
        <v>1</v>
      </c>
      <c r="L803" s="34">
        <f t="shared" si="169"/>
        <v>24</v>
      </c>
      <c r="M803" s="34" t="s">
        <v>22</v>
      </c>
      <c r="N803" s="30">
        <v>40020</v>
      </c>
      <c r="O803" s="30" t="s">
        <v>55</v>
      </c>
      <c r="P803" s="30">
        <v>57</v>
      </c>
      <c r="Q803" s="30">
        <v>0</v>
      </c>
      <c r="R803" s="30">
        <v>35201</v>
      </c>
      <c r="S803" s="24">
        <f t="shared" si="159"/>
        <v>10263.629999999999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24">
        <v>10263.629999999999</v>
      </c>
      <c r="AA803" s="24">
        <v>0</v>
      </c>
      <c r="AB803" s="24">
        <v>0</v>
      </c>
      <c r="AC803" s="24">
        <v>0</v>
      </c>
      <c r="AD803" s="24">
        <v>0</v>
      </c>
      <c r="AE803" s="24">
        <v>0</v>
      </c>
      <c r="AG803" s="35">
        <v>10263.629999999999</v>
      </c>
      <c r="AH803" s="24">
        <f t="shared" si="170"/>
        <v>0</v>
      </c>
    </row>
    <row r="804" spans="1:34" s="24" customFormat="1" x14ac:dyDescent="0.2">
      <c r="A804" s="33">
        <f t="shared" si="160"/>
        <v>3000</v>
      </c>
      <c r="B804" s="33">
        <f t="shared" si="161"/>
        <v>3500</v>
      </c>
      <c r="C804" s="34" t="s">
        <v>17</v>
      </c>
      <c r="D804" s="34" t="str">
        <f t="shared" si="162"/>
        <v>2</v>
      </c>
      <c r="E804" s="34">
        <f t="shared" si="163"/>
        <v>5</v>
      </c>
      <c r="F804" s="34" t="str">
        <f t="shared" si="164"/>
        <v>04</v>
      </c>
      <c r="G804" s="34" t="str">
        <f t="shared" si="165"/>
        <v>005</v>
      </c>
      <c r="H804" s="33" t="str">
        <f t="shared" si="166"/>
        <v>E001</v>
      </c>
      <c r="I804" s="34">
        <f t="shared" si="167"/>
        <v>35301</v>
      </c>
      <c r="J804" s="34">
        <f t="shared" si="158"/>
        <v>1</v>
      </c>
      <c r="K804" s="34">
        <f t="shared" si="168"/>
        <v>1</v>
      </c>
      <c r="L804" s="34">
        <f t="shared" si="169"/>
        <v>24</v>
      </c>
      <c r="M804" s="34" t="s">
        <v>22</v>
      </c>
      <c r="N804" s="30">
        <v>40020</v>
      </c>
      <c r="O804" s="30" t="s">
        <v>55</v>
      </c>
      <c r="P804" s="30">
        <v>57</v>
      </c>
      <c r="Q804" s="30">
        <v>0</v>
      </c>
      <c r="R804" s="30">
        <v>35301</v>
      </c>
      <c r="S804" s="24">
        <f t="shared" si="159"/>
        <v>129494.42000000001</v>
      </c>
      <c r="T804" s="24">
        <v>0</v>
      </c>
      <c r="U804" s="24">
        <v>0</v>
      </c>
      <c r="V804" s="24">
        <v>0</v>
      </c>
      <c r="W804" s="24">
        <v>0</v>
      </c>
      <c r="X804" s="24">
        <v>10000</v>
      </c>
      <c r="Y804" s="24">
        <v>0</v>
      </c>
      <c r="Z804" s="24">
        <v>78208.600000000006</v>
      </c>
      <c r="AA804" s="24">
        <v>0</v>
      </c>
      <c r="AB804" s="24">
        <v>41285.82</v>
      </c>
      <c r="AC804" s="24">
        <v>0</v>
      </c>
      <c r="AD804" s="24">
        <v>0</v>
      </c>
      <c r="AE804" s="24">
        <v>0</v>
      </c>
      <c r="AG804" s="35">
        <v>129494.42</v>
      </c>
      <c r="AH804" s="24">
        <f t="shared" si="170"/>
        <v>0</v>
      </c>
    </row>
    <row r="805" spans="1:34" s="24" customFormat="1" x14ac:dyDescent="0.2">
      <c r="A805" s="33">
        <f t="shared" si="160"/>
        <v>3000</v>
      </c>
      <c r="B805" s="33">
        <f t="shared" si="161"/>
        <v>3500</v>
      </c>
      <c r="C805" s="34" t="s">
        <v>17</v>
      </c>
      <c r="D805" s="34" t="str">
        <f t="shared" si="162"/>
        <v>2</v>
      </c>
      <c r="E805" s="34">
        <f t="shared" si="163"/>
        <v>5</v>
      </c>
      <c r="F805" s="34" t="str">
        <f t="shared" si="164"/>
        <v>04</v>
      </c>
      <c r="G805" s="34" t="str">
        <f t="shared" si="165"/>
        <v>005</v>
      </c>
      <c r="H805" s="33" t="str">
        <f t="shared" si="166"/>
        <v>E001</v>
      </c>
      <c r="I805" s="34">
        <f t="shared" si="167"/>
        <v>35401</v>
      </c>
      <c r="J805" s="34">
        <f t="shared" si="158"/>
        <v>1</v>
      </c>
      <c r="K805" s="34">
        <f t="shared" si="168"/>
        <v>1</v>
      </c>
      <c r="L805" s="34">
        <f t="shared" si="169"/>
        <v>24</v>
      </c>
      <c r="M805" s="34" t="s">
        <v>22</v>
      </c>
      <c r="N805" s="30">
        <v>40020</v>
      </c>
      <c r="O805" s="30" t="s">
        <v>55</v>
      </c>
      <c r="P805" s="30">
        <v>57</v>
      </c>
      <c r="Q805" s="30">
        <v>0</v>
      </c>
      <c r="R805" s="30">
        <v>35401</v>
      </c>
      <c r="S805" s="24">
        <f t="shared" si="159"/>
        <v>767374.33</v>
      </c>
      <c r="T805" s="24">
        <v>0</v>
      </c>
      <c r="U805" s="24">
        <v>0</v>
      </c>
      <c r="V805" s="24">
        <v>0</v>
      </c>
      <c r="W805" s="24">
        <v>0</v>
      </c>
      <c r="X805" s="24">
        <v>0</v>
      </c>
      <c r="Y805" s="24">
        <v>0</v>
      </c>
      <c r="Z805" s="24">
        <v>200000</v>
      </c>
      <c r="AA805" s="24">
        <v>220000</v>
      </c>
      <c r="AB805" s="24">
        <v>180000</v>
      </c>
      <c r="AC805" s="24">
        <v>0</v>
      </c>
      <c r="AD805" s="24">
        <v>167374.32999999999</v>
      </c>
      <c r="AE805" s="24">
        <v>0</v>
      </c>
      <c r="AG805" s="35">
        <v>767374.33</v>
      </c>
      <c r="AH805" s="24">
        <f t="shared" si="170"/>
        <v>0</v>
      </c>
    </row>
    <row r="806" spans="1:34" s="24" customFormat="1" x14ac:dyDescent="0.2">
      <c r="A806" s="33">
        <f t="shared" si="160"/>
        <v>3000</v>
      </c>
      <c r="B806" s="33">
        <f t="shared" si="161"/>
        <v>3500</v>
      </c>
      <c r="C806" s="34" t="s">
        <v>17</v>
      </c>
      <c r="D806" s="34" t="str">
        <f t="shared" si="162"/>
        <v>2</v>
      </c>
      <c r="E806" s="34">
        <f t="shared" si="163"/>
        <v>5</v>
      </c>
      <c r="F806" s="34" t="str">
        <f t="shared" si="164"/>
        <v>04</v>
      </c>
      <c r="G806" s="34" t="str">
        <f t="shared" si="165"/>
        <v>005</v>
      </c>
      <c r="H806" s="33" t="str">
        <f t="shared" si="166"/>
        <v>E001</v>
      </c>
      <c r="I806" s="34">
        <f t="shared" si="167"/>
        <v>35501</v>
      </c>
      <c r="J806" s="34">
        <f t="shared" si="158"/>
        <v>1</v>
      </c>
      <c r="K806" s="34">
        <f t="shared" si="168"/>
        <v>1</v>
      </c>
      <c r="L806" s="34">
        <f t="shared" si="169"/>
        <v>24</v>
      </c>
      <c r="M806" s="34" t="s">
        <v>22</v>
      </c>
      <c r="N806" s="30">
        <v>40020</v>
      </c>
      <c r="O806" s="30" t="s">
        <v>55</v>
      </c>
      <c r="P806" s="30">
        <v>57</v>
      </c>
      <c r="Q806" s="30">
        <v>0</v>
      </c>
      <c r="R806" s="30">
        <v>35501</v>
      </c>
      <c r="S806" s="24">
        <f t="shared" si="159"/>
        <v>215824.03</v>
      </c>
      <c r="T806" s="24">
        <v>0</v>
      </c>
      <c r="U806" s="24">
        <v>0</v>
      </c>
      <c r="V806" s="24">
        <v>0</v>
      </c>
      <c r="W806" s="24">
        <v>0</v>
      </c>
      <c r="X806" s="24">
        <v>0</v>
      </c>
      <c r="Y806" s="24">
        <v>15000</v>
      </c>
      <c r="Z806" s="24">
        <v>40000</v>
      </c>
      <c r="AA806" s="24">
        <v>22000</v>
      </c>
      <c r="AB806" s="24">
        <v>35000</v>
      </c>
      <c r="AC806" s="24">
        <v>18000</v>
      </c>
      <c r="AD806" s="24">
        <v>80000</v>
      </c>
      <c r="AE806" s="24">
        <v>5824.03</v>
      </c>
      <c r="AG806" s="35">
        <v>215824.03</v>
      </c>
      <c r="AH806" s="24">
        <f t="shared" si="170"/>
        <v>0</v>
      </c>
    </row>
    <row r="807" spans="1:34" s="24" customFormat="1" x14ac:dyDescent="0.2">
      <c r="A807" s="33">
        <f t="shared" si="160"/>
        <v>3000</v>
      </c>
      <c r="B807" s="33">
        <f t="shared" si="161"/>
        <v>3500</v>
      </c>
      <c r="C807" s="34" t="s">
        <v>17</v>
      </c>
      <c r="D807" s="34" t="str">
        <f t="shared" si="162"/>
        <v>2</v>
      </c>
      <c r="E807" s="34">
        <f t="shared" si="163"/>
        <v>5</v>
      </c>
      <c r="F807" s="34" t="str">
        <f t="shared" si="164"/>
        <v>04</v>
      </c>
      <c r="G807" s="34" t="str">
        <f t="shared" si="165"/>
        <v>005</v>
      </c>
      <c r="H807" s="33" t="str">
        <f t="shared" si="166"/>
        <v>E001</v>
      </c>
      <c r="I807" s="34">
        <f t="shared" si="167"/>
        <v>35701</v>
      </c>
      <c r="J807" s="34">
        <f t="shared" si="158"/>
        <v>1</v>
      </c>
      <c r="K807" s="34">
        <f t="shared" si="168"/>
        <v>1</v>
      </c>
      <c r="L807" s="34">
        <f t="shared" si="169"/>
        <v>24</v>
      </c>
      <c r="M807" s="34" t="s">
        <v>22</v>
      </c>
      <c r="N807" s="30">
        <v>40020</v>
      </c>
      <c r="O807" s="30" t="s">
        <v>55</v>
      </c>
      <c r="P807" s="30">
        <v>57</v>
      </c>
      <c r="Q807" s="30">
        <v>0</v>
      </c>
      <c r="R807" s="30">
        <v>35701</v>
      </c>
      <c r="S807" s="24">
        <f t="shared" si="159"/>
        <v>1072315.46</v>
      </c>
      <c r="T807" s="24">
        <v>0</v>
      </c>
      <c r="U807" s="24">
        <v>0</v>
      </c>
      <c r="V807" s="24">
        <v>0</v>
      </c>
      <c r="W807" s="24">
        <v>0</v>
      </c>
      <c r="X807" s="24">
        <v>0</v>
      </c>
      <c r="Y807" s="24">
        <v>0</v>
      </c>
      <c r="Z807" s="24">
        <v>240000</v>
      </c>
      <c r="AA807" s="24">
        <v>45000</v>
      </c>
      <c r="AB807" s="24">
        <v>305200</v>
      </c>
      <c r="AC807" s="24">
        <v>14000</v>
      </c>
      <c r="AD807" s="24">
        <v>451956</v>
      </c>
      <c r="AE807" s="24">
        <v>16159.46</v>
      </c>
      <c r="AG807" s="35">
        <v>1072315.46</v>
      </c>
      <c r="AH807" s="24">
        <f t="shared" si="170"/>
        <v>0</v>
      </c>
    </row>
    <row r="808" spans="1:34" s="24" customFormat="1" x14ac:dyDescent="0.2">
      <c r="A808" s="33">
        <f t="shared" si="160"/>
        <v>3000</v>
      </c>
      <c r="B808" s="33">
        <f t="shared" si="161"/>
        <v>3700</v>
      </c>
      <c r="C808" s="34" t="s">
        <v>17</v>
      </c>
      <c r="D808" s="34" t="str">
        <f t="shared" si="162"/>
        <v>2</v>
      </c>
      <c r="E808" s="34">
        <f t="shared" si="163"/>
        <v>5</v>
      </c>
      <c r="F808" s="34" t="str">
        <f t="shared" si="164"/>
        <v>04</v>
      </c>
      <c r="G808" s="34" t="str">
        <f t="shared" si="165"/>
        <v>005</v>
      </c>
      <c r="H808" s="33" t="str">
        <f t="shared" si="166"/>
        <v>E001</v>
      </c>
      <c r="I808" s="34">
        <f t="shared" si="167"/>
        <v>37104</v>
      </c>
      <c r="J808" s="34">
        <f t="shared" si="158"/>
        <v>1</v>
      </c>
      <c r="K808" s="34">
        <f t="shared" si="168"/>
        <v>1</v>
      </c>
      <c r="L808" s="34">
        <f t="shared" si="169"/>
        <v>24</v>
      </c>
      <c r="M808" s="34" t="s">
        <v>22</v>
      </c>
      <c r="N808" s="30">
        <v>40020</v>
      </c>
      <c r="O808" s="30" t="s">
        <v>55</v>
      </c>
      <c r="P808" s="30">
        <v>57</v>
      </c>
      <c r="Q808" s="30">
        <v>0</v>
      </c>
      <c r="R808" s="30">
        <v>37104</v>
      </c>
      <c r="S808" s="24">
        <f t="shared" si="159"/>
        <v>47960.9</v>
      </c>
      <c r="T808" s="24">
        <v>0</v>
      </c>
      <c r="U808" s="24">
        <v>0</v>
      </c>
      <c r="V808" s="24">
        <v>25000</v>
      </c>
      <c r="W808" s="24">
        <v>0</v>
      </c>
      <c r="X808" s="24">
        <v>0</v>
      </c>
      <c r="Y808" s="24">
        <v>0</v>
      </c>
      <c r="Z808" s="24">
        <v>22960.9</v>
      </c>
      <c r="AA808" s="24">
        <v>0</v>
      </c>
      <c r="AB808" s="24">
        <v>0</v>
      </c>
      <c r="AC808" s="24">
        <v>0</v>
      </c>
      <c r="AD808" s="24">
        <v>0</v>
      </c>
      <c r="AE808" s="24">
        <v>0</v>
      </c>
      <c r="AG808" s="35">
        <v>47960.9</v>
      </c>
      <c r="AH808" s="24">
        <f t="shared" si="170"/>
        <v>0</v>
      </c>
    </row>
    <row r="809" spans="1:34" s="24" customFormat="1" x14ac:dyDescent="0.2">
      <c r="A809" s="33">
        <f t="shared" si="160"/>
        <v>3000</v>
      </c>
      <c r="B809" s="33">
        <f t="shared" si="161"/>
        <v>3700</v>
      </c>
      <c r="C809" s="34" t="s">
        <v>17</v>
      </c>
      <c r="D809" s="34" t="str">
        <f t="shared" si="162"/>
        <v>2</v>
      </c>
      <c r="E809" s="34">
        <f t="shared" si="163"/>
        <v>5</v>
      </c>
      <c r="F809" s="34" t="str">
        <f t="shared" si="164"/>
        <v>04</v>
      </c>
      <c r="G809" s="34" t="str">
        <f t="shared" si="165"/>
        <v>005</v>
      </c>
      <c r="H809" s="33" t="str">
        <f t="shared" si="166"/>
        <v>E001</v>
      </c>
      <c r="I809" s="34">
        <f t="shared" si="167"/>
        <v>37204</v>
      </c>
      <c r="J809" s="34">
        <f t="shared" si="158"/>
        <v>1</v>
      </c>
      <c r="K809" s="34">
        <f t="shared" si="168"/>
        <v>1</v>
      </c>
      <c r="L809" s="34">
        <f t="shared" si="169"/>
        <v>24</v>
      </c>
      <c r="M809" s="34" t="s">
        <v>22</v>
      </c>
      <c r="N809" s="30">
        <v>40020</v>
      </c>
      <c r="O809" s="30" t="s">
        <v>55</v>
      </c>
      <c r="P809" s="30">
        <v>57</v>
      </c>
      <c r="Q809" s="30">
        <v>0</v>
      </c>
      <c r="R809" s="30">
        <v>37204</v>
      </c>
      <c r="S809" s="24">
        <f t="shared" si="159"/>
        <v>119422.63</v>
      </c>
      <c r="T809" s="24">
        <v>8500</v>
      </c>
      <c r="U809" s="24">
        <v>6000</v>
      </c>
      <c r="V809" s="24">
        <v>12000</v>
      </c>
      <c r="W809" s="24">
        <v>10000</v>
      </c>
      <c r="X809" s="24">
        <v>5000</v>
      </c>
      <c r="Y809" s="24">
        <v>8000</v>
      </c>
      <c r="Z809" s="24">
        <v>15000</v>
      </c>
      <c r="AA809" s="24">
        <v>5000</v>
      </c>
      <c r="AB809" s="24">
        <v>20000</v>
      </c>
      <c r="AC809" s="24">
        <v>15000</v>
      </c>
      <c r="AD809" s="24">
        <v>14922.63</v>
      </c>
      <c r="AE809" s="24">
        <v>0</v>
      </c>
      <c r="AG809" s="35">
        <v>119422.63</v>
      </c>
      <c r="AH809" s="24">
        <f t="shared" si="170"/>
        <v>0</v>
      </c>
    </row>
    <row r="810" spans="1:34" s="24" customFormat="1" x14ac:dyDescent="0.2">
      <c r="A810" s="33">
        <f t="shared" si="160"/>
        <v>3000</v>
      </c>
      <c r="B810" s="33">
        <f t="shared" si="161"/>
        <v>3700</v>
      </c>
      <c r="C810" s="34" t="s">
        <v>17</v>
      </c>
      <c r="D810" s="34" t="str">
        <f t="shared" si="162"/>
        <v>2</v>
      </c>
      <c r="E810" s="34">
        <f t="shared" si="163"/>
        <v>5</v>
      </c>
      <c r="F810" s="34" t="str">
        <f t="shared" si="164"/>
        <v>04</v>
      </c>
      <c r="G810" s="34" t="str">
        <f t="shared" si="165"/>
        <v>005</v>
      </c>
      <c r="H810" s="33" t="str">
        <f t="shared" si="166"/>
        <v>E001</v>
      </c>
      <c r="I810" s="34">
        <f t="shared" si="167"/>
        <v>37504</v>
      </c>
      <c r="J810" s="34">
        <f t="shared" si="158"/>
        <v>1</v>
      </c>
      <c r="K810" s="34">
        <f t="shared" si="168"/>
        <v>1</v>
      </c>
      <c r="L810" s="34">
        <f t="shared" si="169"/>
        <v>24</v>
      </c>
      <c r="M810" s="34" t="s">
        <v>22</v>
      </c>
      <c r="N810" s="30">
        <v>40020</v>
      </c>
      <c r="O810" s="30" t="s">
        <v>55</v>
      </c>
      <c r="P810" s="30">
        <v>57</v>
      </c>
      <c r="Q810" s="30">
        <v>0</v>
      </c>
      <c r="R810" s="30">
        <v>37504</v>
      </c>
      <c r="S810" s="24">
        <f t="shared" si="159"/>
        <v>191843.58000000002</v>
      </c>
      <c r="T810" s="24">
        <v>5000</v>
      </c>
      <c r="U810" s="24">
        <v>11747.04</v>
      </c>
      <c r="V810" s="24">
        <v>25000</v>
      </c>
      <c r="W810" s="24">
        <v>15000</v>
      </c>
      <c r="X810" s="24">
        <v>10000</v>
      </c>
      <c r="Y810" s="24">
        <v>15000</v>
      </c>
      <c r="Z810" s="24">
        <v>23252.959999999999</v>
      </c>
      <c r="AA810" s="24">
        <v>10000</v>
      </c>
      <c r="AB810" s="24">
        <v>30000</v>
      </c>
      <c r="AC810" s="24">
        <v>25000</v>
      </c>
      <c r="AD810" s="24">
        <v>16843.580000000002</v>
      </c>
      <c r="AE810" s="24">
        <v>5000</v>
      </c>
      <c r="AG810" s="35">
        <v>191843.58000000002</v>
      </c>
      <c r="AH810" s="24">
        <f t="shared" si="170"/>
        <v>0</v>
      </c>
    </row>
    <row r="811" spans="1:34" s="24" customFormat="1" x14ac:dyDescent="0.2">
      <c r="A811" s="33">
        <f t="shared" si="160"/>
        <v>3000</v>
      </c>
      <c r="B811" s="33">
        <f t="shared" si="161"/>
        <v>3800</v>
      </c>
      <c r="C811" s="34" t="s">
        <v>17</v>
      </c>
      <c r="D811" s="34" t="str">
        <f t="shared" si="162"/>
        <v>2</v>
      </c>
      <c r="E811" s="34">
        <f t="shared" si="163"/>
        <v>5</v>
      </c>
      <c r="F811" s="34" t="str">
        <f t="shared" si="164"/>
        <v>04</v>
      </c>
      <c r="G811" s="34" t="str">
        <f t="shared" si="165"/>
        <v>005</v>
      </c>
      <c r="H811" s="33" t="str">
        <f t="shared" si="166"/>
        <v>E001</v>
      </c>
      <c r="I811" s="34">
        <f t="shared" si="167"/>
        <v>38201</v>
      </c>
      <c r="J811" s="34">
        <f t="shared" si="158"/>
        <v>1</v>
      </c>
      <c r="K811" s="34">
        <f t="shared" si="168"/>
        <v>1</v>
      </c>
      <c r="L811" s="34">
        <f t="shared" si="169"/>
        <v>24</v>
      </c>
      <c r="M811" s="34" t="s">
        <v>22</v>
      </c>
      <c r="N811" s="30">
        <v>40020</v>
      </c>
      <c r="O811" s="30" t="s">
        <v>55</v>
      </c>
      <c r="P811" s="30">
        <v>57</v>
      </c>
      <c r="Q811" s="30">
        <v>0</v>
      </c>
      <c r="R811" s="30">
        <v>38201</v>
      </c>
      <c r="S811" s="24">
        <f t="shared" si="159"/>
        <v>4796.09</v>
      </c>
      <c r="T811" s="24">
        <v>0</v>
      </c>
      <c r="U811" s="24">
        <v>0</v>
      </c>
      <c r="V811" s="24">
        <v>0</v>
      </c>
      <c r="W811" s="24">
        <v>0</v>
      </c>
      <c r="X811" s="24">
        <v>0</v>
      </c>
      <c r="Y811" s="24">
        <v>0</v>
      </c>
      <c r="Z811" s="24">
        <v>0</v>
      </c>
      <c r="AA811" s="24">
        <v>0</v>
      </c>
      <c r="AB811" s="24">
        <v>4796.09</v>
      </c>
      <c r="AC811" s="24">
        <v>0</v>
      </c>
      <c r="AD811" s="24">
        <v>0</v>
      </c>
      <c r="AE811" s="24">
        <v>0</v>
      </c>
      <c r="AG811" s="35">
        <v>4796.09</v>
      </c>
      <c r="AH811" s="24">
        <f t="shared" si="170"/>
        <v>0</v>
      </c>
    </row>
    <row r="812" spans="1:34" s="24" customFormat="1" x14ac:dyDescent="0.2">
      <c r="A812" s="33">
        <f t="shared" si="160"/>
        <v>3000</v>
      </c>
      <c r="B812" s="33">
        <f t="shared" si="161"/>
        <v>3900</v>
      </c>
      <c r="C812" s="34" t="s">
        <v>17</v>
      </c>
      <c r="D812" s="34" t="str">
        <f t="shared" si="162"/>
        <v>2</v>
      </c>
      <c r="E812" s="34">
        <f t="shared" si="163"/>
        <v>5</v>
      </c>
      <c r="F812" s="34" t="str">
        <f t="shared" si="164"/>
        <v>04</v>
      </c>
      <c r="G812" s="34" t="str">
        <f t="shared" si="165"/>
        <v>005</v>
      </c>
      <c r="H812" s="33" t="str">
        <f t="shared" si="166"/>
        <v>E001</v>
      </c>
      <c r="I812" s="34">
        <f t="shared" si="167"/>
        <v>39202</v>
      </c>
      <c r="J812" s="34">
        <f t="shared" si="158"/>
        <v>1</v>
      </c>
      <c r="K812" s="34">
        <f t="shared" si="168"/>
        <v>1</v>
      </c>
      <c r="L812" s="34">
        <f t="shared" si="169"/>
        <v>24</v>
      </c>
      <c r="M812" s="34" t="s">
        <v>22</v>
      </c>
      <c r="N812" s="30">
        <v>40020</v>
      </c>
      <c r="O812" s="30" t="s">
        <v>55</v>
      </c>
      <c r="P812" s="30">
        <v>57</v>
      </c>
      <c r="Q812" s="30">
        <v>0</v>
      </c>
      <c r="R812" s="30">
        <v>39202</v>
      </c>
      <c r="S812" s="24">
        <f t="shared" si="159"/>
        <v>130297.28</v>
      </c>
      <c r="T812" s="24">
        <v>9471</v>
      </c>
      <c r="U812" s="24">
        <v>36302</v>
      </c>
      <c r="V812" s="24">
        <v>0</v>
      </c>
      <c r="W812" s="24">
        <v>5616</v>
      </c>
      <c r="X812" s="24">
        <v>18000</v>
      </c>
      <c r="Y812" s="24">
        <v>0</v>
      </c>
      <c r="Z812" s="24">
        <v>30000</v>
      </c>
      <c r="AA812" s="24">
        <v>9680</v>
      </c>
      <c r="AB812" s="24">
        <v>0</v>
      </c>
      <c r="AC812" s="24">
        <v>18000</v>
      </c>
      <c r="AD812" s="24">
        <v>3228.28</v>
      </c>
      <c r="AE812" s="24">
        <v>0</v>
      </c>
      <c r="AG812" s="35">
        <v>130297.28</v>
      </c>
      <c r="AH812" s="24">
        <f t="shared" si="170"/>
        <v>0</v>
      </c>
    </row>
    <row r="813" spans="1:34" s="24" customFormat="1" x14ac:dyDescent="0.2">
      <c r="A813" s="33">
        <f t="shared" si="160"/>
        <v>2000</v>
      </c>
      <c r="B813" s="33">
        <f t="shared" si="161"/>
        <v>2100</v>
      </c>
      <c r="C813" s="34" t="s">
        <v>17</v>
      </c>
      <c r="D813" s="34" t="str">
        <f t="shared" si="162"/>
        <v>2</v>
      </c>
      <c r="E813" s="34">
        <f t="shared" si="163"/>
        <v>5</v>
      </c>
      <c r="F813" s="34" t="str">
        <f t="shared" si="164"/>
        <v>04</v>
      </c>
      <c r="G813" s="34" t="str">
        <f t="shared" si="165"/>
        <v>005</v>
      </c>
      <c r="H813" s="33" t="str">
        <f t="shared" si="166"/>
        <v>E001</v>
      </c>
      <c r="I813" s="34">
        <f t="shared" si="167"/>
        <v>21101</v>
      </c>
      <c r="J813" s="34">
        <f t="shared" si="158"/>
        <v>1</v>
      </c>
      <c r="K813" s="34">
        <f t="shared" si="168"/>
        <v>4</v>
      </c>
      <c r="L813" s="34">
        <f t="shared" si="169"/>
        <v>24</v>
      </c>
      <c r="M813" s="34" t="s">
        <v>22</v>
      </c>
      <c r="N813" s="32">
        <v>40020</v>
      </c>
      <c r="O813" s="32" t="s">
        <v>55</v>
      </c>
      <c r="P813" s="32">
        <v>57</v>
      </c>
      <c r="Q813" s="32">
        <v>1</v>
      </c>
      <c r="R813" s="32">
        <v>21101</v>
      </c>
      <c r="S813" s="37">
        <f t="shared" si="159"/>
        <v>7359.46</v>
      </c>
      <c r="T813" s="37">
        <v>0</v>
      </c>
      <c r="U813" s="37">
        <v>0</v>
      </c>
      <c r="V813" s="37">
        <v>0</v>
      </c>
      <c r="W813" s="37">
        <v>0</v>
      </c>
      <c r="X813" s="37">
        <v>2964.9</v>
      </c>
      <c r="Y813" s="37">
        <v>0</v>
      </c>
      <c r="Z813" s="37">
        <v>3962.56</v>
      </c>
      <c r="AA813" s="37">
        <v>0</v>
      </c>
      <c r="AB813" s="37">
        <v>0</v>
      </c>
      <c r="AC813" s="37">
        <v>432</v>
      </c>
      <c r="AD813" s="37">
        <v>0</v>
      </c>
      <c r="AE813" s="37">
        <v>0</v>
      </c>
      <c r="AF813" s="31"/>
      <c r="AG813" s="36">
        <v>7359.46</v>
      </c>
      <c r="AH813" s="24">
        <f t="shared" si="170"/>
        <v>0</v>
      </c>
    </row>
    <row r="814" spans="1:34" s="24" customFormat="1" x14ac:dyDescent="0.2">
      <c r="A814" s="33">
        <f t="shared" si="160"/>
        <v>2000</v>
      </c>
      <c r="B814" s="33">
        <f t="shared" si="161"/>
        <v>2100</v>
      </c>
      <c r="C814" s="34" t="s">
        <v>17</v>
      </c>
      <c r="D814" s="34" t="str">
        <f t="shared" si="162"/>
        <v>2</v>
      </c>
      <c r="E814" s="34">
        <f t="shared" si="163"/>
        <v>5</v>
      </c>
      <c r="F814" s="34" t="str">
        <f t="shared" si="164"/>
        <v>04</v>
      </c>
      <c r="G814" s="34" t="str">
        <f t="shared" si="165"/>
        <v>005</v>
      </c>
      <c r="H814" s="33" t="str">
        <f t="shared" si="166"/>
        <v>E001</v>
      </c>
      <c r="I814" s="34">
        <f t="shared" si="167"/>
        <v>21401</v>
      </c>
      <c r="J814" s="34">
        <f t="shared" si="158"/>
        <v>1</v>
      </c>
      <c r="K814" s="34">
        <f t="shared" si="168"/>
        <v>4</v>
      </c>
      <c r="L814" s="34">
        <f t="shared" si="169"/>
        <v>24</v>
      </c>
      <c r="M814" s="34" t="s">
        <v>22</v>
      </c>
      <c r="N814" s="32">
        <v>40020</v>
      </c>
      <c r="O814" s="32" t="s">
        <v>55</v>
      </c>
      <c r="P814" s="32">
        <v>57</v>
      </c>
      <c r="Q814" s="32">
        <v>1</v>
      </c>
      <c r="R814" s="32">
        <v>21401</v>
      </c>
      <c r="S814" s="37">
        <f t="shared" si="159"/>
        <v>3894</v>
      </c>
      <c r="T814" s="37">
        <v>0</v>
      </c>
      <c r="U814" s="37">
        <v>2080</v>
      </c>
      <c r="V814" s="37">
        <v>178</v>
      </c>
      <c r="W814" s="37">
        <v>0</v>
      </c>
      <c r="X814" s="37">
        <v>0</v>
      </c>
      <c r="Y814" s="37">
        <v>0</v>
      </c>
      <c r="Z814" s="37">
        <v>1636</v>
      </c>
      <c r="AA814" s="37">
        <v>0</v>
      </c>
      <c r="AB814" s="37">
        <v>0</v>
      </c>
      <c r="AC814" s="37">
        <v>0</v>
      </c>
      <c r="AD814" s="37">
        <v>0</v>
      </c>
      <c r="AE814" s="37">
        <v>0</v>
      </c>
      <c r="AF814" s="31"/>
      <c r="AG814" s="36">
        <v>3894</v>
      </c>
      <c r="AH814" s="24">
        <f t="shared" si="170"/>
        <v>0</v>
      </c>
    </row>
    <row r="815" spans="1:34" s="24" customFormat="1" x14ac:dyDescent="0.2">
      <c r="A815" s="33">
        <f t="shared" si="160"/>
        <v>2000</v>
      </c>
      <c r="B815" s="33">
        <f t="shared" si="161"/>
        <v>2200</v>
      </c>
      <c r="C815" s="34" t="s">
        <v>17</v>
      </c>
      <c r="D815" s="34" t="str">
        <f t="shared" si="162"/>
        <v>2</v>
      </c>
      <c r="E815" s="34">
        <f t="shared" si="163"/>
        <v>5</v>
      </c>
      <c r="F815" s="34" t="str">
        <f t="shared" si="164"/>
        <v>04</v>
      </c>
      <c r="G815" s="34" t="str">
        <f t="shared" si="165"/>
        <v>005</v>
      </c>
      <c r="H815" s="33" t="str">
        <f t="shared" si="166"/>
        <v>E001</v>
      </c>
      <c r="I815" s="34">
        <f t="shared" si="167"/>
        <v>22104</v>
      </c>
      <c r="J815" s="34">
        <f t="shared" si="158"/>
        <v>1</v>
      </c>
      <c r="K815" s="34">
        <f t="shared" si="168"/>
        <v>4</v>
      </c>
      <c r="L815" s="34">
        <f t="shared" si="169"/>
        <v>24</v>
      </c>
      <c r="M815" s="34" t="s">
        <v>22</v>
      </c>
      <c r="N815" s="32">
        <v>40020</v>
      </c>
      <c r="O815" s="32" t="s">
        <v>55</v>
      </c>
      <c r="P815" s="32">
        <v>57</v>
      </c>
      <c r="Q815" s="32">
        <v>1</v>
      </c>
      <c r="R815" s="32">
        <v>22104</v>
      </c>
      <c r="S815" s="37">
        <f t="shared" si="159"/>
        <v>35899.9</v>
      </c>
      <c r="T815" s="37">
        <v>0</v>
      </c>
      <c r="U815" s="37">
        <v>4438.8</v>
      </c>
      <c r="V815" s="37">
        <v>980</v>
      </c>
      <c r="W815" s="37">
        <v>4281.2</v>
      </c>
      <c r="X815" s="37">
        <v>2203.9</v>
      </c>
      <c r="Y815" s="37">
        <v>757</v>
      </c>
      <c r="Z815" s="37">
        <v>1404</v>
      </c>
      <c r="AA815" s="37">
        <v>16944</v>
      </c>
      <c r="AB815" s="37">
        <v>0</v>
      </c>
      <c r="AC815" s="37">
        <v>0</v>
      </c>
      <c r="AD815" s="37">
        <v>3596</v>
      </c>
      <c r="AE815" s="37">
        <v>1295</v>
      </c>
      <c r="AF815" s="31"/>
      <c r="AG815" s="36">
        <v>35899.9</v>
      </c>
      <c r="AH815" s="24">
        <f t="shared" si="170"/>
        <v>0</v>
      </c>
    </row>
    <row r="816" spans="1:34" s="24" customFormat="1" x14ac:dyDescent="0.2">
      <c r="A816" s="33">
        <f t="shared" si="160"/>
        <v>2000</v>
      </c>
      <c r="B816" s="33">
        <f t="shared" si="161"/>
        <v>2200</v>
      </c>
      <c r="C816" s="34" t="s">
        <v>17</v>
      </c>
      <c r="D816" s="34" t="str">
        <f t="shared" si="162"/>
        <v>2</v>
      </c>
      <c r="E816" s="34">
        <f t="shared" si="163"/>
        <v>5</v>
      </c>
      <c r="F816" s="34" t="str">
        <f t="shared" si="164"/>
        <v>04</v>
      </c>
      <c r="G816" s="34" t="str">
        <f t="shared" si="165"/>
        <v>005</v>
      </c>
      <c r="H816" s="33" t="str">
        <f t="shared" si="166"/>
        <v>E001</v>
      </c>
      <c r="I816" s="34">
        <f t="shared" si="167"/>
        <v>22201</v>
      </c>
      <c r="J816" s="34">
        <f t="shared" si="158"/>
        <v>1</v>
      </c>
      <c r="K816" s="34">
        <f t="shared" si="168"/>
        <v>4</v>
      </c>
      <c r="L816" s="34">
        <f t="shared" si="169"/>
        <v>24</v>
      </c>
      <c r="M816" s="34" t="s">
        <v>22</v>
      </c>
      <c r="N816" s="32">
        <v>40020</v>
      </c>
      <c r="O816" s="32" t="s">
        <v>55</v>
      </c>
      <c r="P816" s="32">
        <v>57</v>
      </c>
      <c r="Q816" s="32">
        <v>1</v>
      </c>
      <c r="R816" s="32">
        <v>22201</v>
      </c>
      <c r="S816" s="37">
        <f t="shared" si="159"/>
        <v>0</v>
      </c>
      <c r="T816" s="37">
        <v>0</v>
      </c>
      <c r="U816" s="37">
        <v>0</v>
      </c>
      <c r="V816" s="37">
        <v>0</v>
      </c>
      <c r="W816" s="37">
        <v>0</v>
      </c>
      <c r="X816" s="37">
        <v>0</v>
      </c>
      <c r="Y816" s="37">
        <v>0</v>
      </c>
      <c r="Z816" s="37">
        <v>0</v>
      </c>
      <c r="AA816" s="37">
        <v>0</v>
      </c>
      <c r="AB816" s="37">
        <v>0</v>
      </c>
      <c r="AC816" s="37">
        <v>0</v>
      </c>
      <c r="AD816" s="37">
        <v>0</v>
      </c>
      <c r="AE816" s="37">
        <v>0</v>
      </c>
      <c r="AF816" s="31"/>
      <c r="AG816" s="36">
        <v>0</v>
      </c>
      <c r="AH816" s="24">
        <f t="shared" si="170"/>
        <v>0</v>
      </c>
    </row>
    <row r="817" spans="1:34" s="24" customFormat="1" x14ac:dyDescent="0.2">
      <c r="A817" s="33">
        <f t="shared" si="160"/>
        <v>2000</v>
      </c>
      <c r="B817" s="33">
        <f t="shared" si="161"/>
        <v>2500</v>
      </c>
      <c r="C817" s="34" t="s">
        <v>17</v>
      </c>
      <c r="D817" s="34" t="str">
        <f t="shared" si="162"/>
        <v>2</v>
      </c>
      <c r="E817" s="34">
        <f t="shared" si="163"/>
        <v>5</v>
      </c>
      <c r="F817" s="34" t="str">
        <f t="shared" si="164"/>
        <v>04</v>
      </c>
      <c r="G817" s="34" t="str">
        <f t="shared" si="165"/>
        <v>005</v>
      </c>
      <c r="H817" s="33" t="str">
        <f t="shared" si="166"/>
        <v>E001</v>
      </c>
      <c r="I817" s="34">
        <f t="shared" si="167"/>
        <v>25201</v>
      </c>
      <c r="J817" s="34">
        <f t="shared" si="158"/>
        <v>1</v>
      </c>
      <c r="K817" s="34">
        <f t="shared" si="168"/>
        <v>4</v>
      </c>
      <c r="L817" s="34">
        <f t="shared" si="169"/>
        <v>24</v>
      </c>
      <c r="M817" s="34" t="s">
        <v>22</v>
      </c>
      <c r="N817" s="32">
        <v>40020</v>
      </c>
      <c r="O817" s="32" t="s">
        <v>55</v>
      </c>
      <c r="P817" s="32">
        <v>57</v>
      </c>
      <c r="Q817" s="32">
        <v>1</v>
      </c>
      <c r="R817" s="32">
        <v>25201</v>
      </c>
      <c r="S817" s="37">
        <f t="shared" si="159"/>
        <v>1418.3799999999999</v>
      </c>
      <c r="T817" s="37">
        <v>0</v>
      </c>
      <c r="U817" s="37">
        <v>0</v>
      </c>
      <c r="V817" s="37">
        <v>0</v>
      </c>
      <c r="W817" s="37">
        <v>0</v>
      </c>
      <c r="X817" s="37">
        <v>0</v>
      </c>
      <c r="Y817" s="37">
        <v>0</v>
      </c>
      <c r="Z817" s="37">
        <v>0</v>
      </c>
      <c r="AA817" s="37">
        <v>0</v>
      </c>
      <c r="AB817" s="37">
        <v>0</v>
      </c>
      <c r="AC817" s="37">
        <v>384.77</v>
      </c>
      <c r="AD817" s="37">
        <v>0</v>
      </c>
      <c r="AE817" s="37">
        <v>1033.6099999999999</v>
      </c>
      <c r="AF817" s="31"/>
      <c r="AG817" s="36">
        <v>1418.3799999999999</v>
      </c>
      <c r="AH817" s="24">
        <f t="shared" si="170"/>
        <v>0</v>
      </c>
    </row>
    <row r="818" spans="1:34" s="24" customFormat="1" x14ac:dyDescent="0.2">
      <c r="A818" s="33">
        <f t="shared" si="160"/>
        <v>2000</v>
      </c>
      <c r="B818" s="33">
        <f t="shared" si="161"/>
        <v>2500</v>
      </c>
      <c r="C818" s="34" t="s">
        <v>17</v>
      </c>
      <c r="D818" s="34" t="str">
        <f t="shared" si="162"/>
        <v>2</v>
      </c>
      <c r="E818" s="34">
        <f t="shared" si="163"/>
        <v>5</v>
      </c>
      <c r="F818" s="34" t="str">
        <f t="shared" si="164"/>
        <v>04</v>
      </c>
      <c r="G818" s="34" t="str">
        <f t="shared" si="165"/>
        <v>005</v>
      </c>
      <c r="H818" s="33" t="str">
        <f t="shared" si="166"/>
        <v>E001</v>
      </c>
      <c r="I818" s="34">
        <f t="shared" si="167"/>
        <v>25401</v>
      </c>
      <c r="J818" s="34">
        <f t="shared" si="158"/>
        <v>1</v>
      </c>
      <c r="K818" s="34">
        <f t="shared" si="168"/>
        <v>4</v>
      </c>
      <c r="L818" s="34">
        <f t="shared" si="169"/>
        <v>24</v>
      </c>
      <c r="M818" s="34" t="s">
        <v>22</v>
      </c>
      <c r="N818" s="32">
        <v>40020</v>
      </c>
      <c r="O818" s="32" t="s">
        <v>55</v>
      </c>
      <c r="P818" s="32">
        <v>57</v>
      </c>
      <c r="Q818" s="32">
        <v>1</v>
      </c>
      <c r="R818" s="32">
        <v>25401</v>
      </c>
      <c r="S818" s="37">
        <f t="shared" si="159"/>
        <v>551</v>
      </c>
      <c r="T818" s="37">
        <v>0</v>
      </c>
      <c r="U818" s="37">
        <v>0</v>
      </c>
      <c r="V818" s="37">
        <v>0</v>
      </c>
      <c r="W818" s="37">
        <v>0</v>
      </c>
      <c r="X818" s="37">
        <v>0</v>
      </c>
      <c r="Y818" s="37">
        <v>0</v>
      </c>
      <c r="Z818" s="37">
        <v>551</v>
      </c>
      <c r="AA818" s="37">
        <v>0</v>
      </c>
      <c r="AB818" s="37">
        <v>0</v>
      </c>
      <c r="AC818" s="37">
        <v>0</v>
      </c>
      <c r="AD818" s="37">
        <v>0</v>
      </c>
      <c r="AE818" s="37">
        <v>0</v>
      </c>
      <c r="AF818" s="31"/>
      <c r="AG818" s="36">
        <v>551</v>
      </c>
      <c r="AH818" s="24">
        <f t="shared" si="170"/>
        <v>0</v>
      </c>
    </row>
    <row r="819" spans="1:34" s="24" customFormat="1" x14ac:dyDescent="0.2">
      <c r="A819" s="33">
        <f t="shared" si="160"/>
        <v>2000</v>
      </c>
      <c r="B819" s="33">
        <f t="shared" si="161"/>
        <v>2500</v>
      </c>
      <c r="C819" s="34" t="s">
        <v>17</v>
      </c>
      <c r="D819" s="34" t="str">
        <f t="shared" si="162"/>
        <v>2</v>
      </c>
      <c r="E819" s="34">
        <f t="shared" si="163"/>
        <v>5</v>
      </c>
      <c r="F819" s="34" t="str">
        <f t="shared" si="164"/>
        <v>04</v>
      </c>
      <c r="G819" s="34" t="str">
        <f t="shared" si="165"/>
        <v>005</v>
      </c>
      <c r="H819" s="33" t="str">
        <f t="shared" si="166"/>
        <v>E001</v>
      </c>
      <c r="I819" s="34">
        <f t="shared" si="167"/>
        <v>25501</v>
      </c>
      <c r="J819" s="34">
        <f t="shared" si="158"/>
        <v>1</v>
      </c>
      <c r="K819" s="34">
        <f t="shared" si="168"/>
        <v>4</v>
      </c>
      <c r="L819" s="34">
        <f t="shared" si="169"/>
        <v>24</v>
      </c>
      <c r="M819" s="34" t="s">
        <v>22</v>
      </c>
      <c r="N819" s="32">
        <v>40020</v>
      </c>
      <c r="O819" s="32" t="s">
        <v>55</v>
      </c>
      <c r="P819" s="32">
        <v>57</v>
      </c>
      <c r="Q819" s="32">
        <v>1</v>
      </c>
      <c r="R819" s="32">
        <v>25501</v>
      </c>
      <c r="S819" s="37">
        <f t="shared" si="159"/>
        <v>5764.16</v>
      </c>
      <c r="T819" s="37">
        <v>0</v>
      </c>
      <c r="U819" s="37">
        <v>920</v>
      </c>
      <c r="V819" s="37">
        <v>0</v>
      </c>
      <c r="W819" s="37">
        <v>0</v>
      </c>
      <c r="X819" s="37">
        <v>0</v>
      </c>
      <c r="Y819" s="37">
        <v>0</v>
      </c>
      <c r="Z819" s="37">
        <v>0</v>
      </c>
      <c r="AA819" s="37">
        <v>0</v>
      </c>
      <c r="AB819" s="37">
        <v>0</v>
      </c>
      <c r="AC819" s="37">
        <v>4844.16</v>
      </c>
      <c r="AD819" s="37">
        <v>0</v>
      </c>
      <c r="AE819" s="37">
        <v>0</v>
      </c>
      <c r="AF819" s="31"/>
      <c r="AG819" s="36">
        <v>5764.16</v>
      </c>
      <c r="AH819" s="24">
        <f t="shared" si="170"/>
        <v>0</v>
      </c>
    </row>
    <row r="820" spans="1:34" s="24" customFormat="1" x14ac:dyDescent="0.2">
      <c r="A820" s="33">
        <f t="shared" si="160"/>
        <v>2000</v>
      </c>
      <c r="B820" s="33">
        <f t="shared" si="161"/>
        <v>2700</v>
      </c>
      <c r="C820" s="34" t="s">
        <v>17</v>
      </c>
      <c r="D820" s="34" t="str">
        <f t="shared" si="162"/>
        <v>2</v>
      </c>
      <c r="E820" s="34">
        <f t="shared" si="163"/>
        <v>5</v>
      </c>
      <c r="F820" s="34" t="str">
        <f t="shared" si="164"/>
        <v>04</v>
      </c>
      <c r="G820" s="34" t="str">
        <f t="shared" si="165"/>
        <v>005</v>
      </c>
      <c r="H820" s="33" t="str">
        <f t="shared" si="166"/>
        <v>E001</v>
      </c>
      <c r="I820" s="34">
        <f t="shared" si="167"/>
        <v>27201</v>
      </c>
      <c r="J820" s="34">
        <f t="shared" si="158"/>
        <v>1</v>
      </c>
      <c r="K820" s="34">
        <f t="shared" si="168"/>
        <v>4</v>
      </c>
      <c r="L820" s="34">
        <f t="shared" si="169"/>
        <v>24</v>
      </c>
      <c r="M820" s="34" t="s">
        <v>22</v>
      </c>
      <c r="N820" s="32">
        <v>40020</v>
      </c>
      <c r="O820" s="32" t="s">
        <v>55</v>
      </c>
      <c r="P820" s="32">
        <v>57</v>
      </c>
      <c r="Q820" s="32">
        <v>1</v>
      </c>
      <c r="R820" s="32">
        <v>27201</v>
      </c>
      <c r="S820" s="37">
        <f t="shared" si="159"/>
        <v>910</v>
      </c>
      <c r="T820" s="37">
        <v>0</v>
      </c>
      <c r="U820" s="37">
        <v>0</v>
      </c>
      <c r="V820" s="37">
        <v>0</v>
      </c>
      <c r="W820" s="37">
        <v>0</v>
      </c>
      <c r="X820" s="37">
        <v>910</v>
      </c>
      <c r="Y820" s="37">
        <v>0</v>
      </c>
      <c r="Z820" s="37">
        <v>0</v>
      </c>
      <c r="AA820" s="37">
        <v>0</v>
      </c>
      <c r="AB820" s="37">
        <v>0</v>
      </c>
      <c r="AC820" s="37">
        <v>0</v>
      </c>
      <c r="AD820" s="37">
        <v>0</v>
      </c>
      <c r="AE820" s="37">
        <v>0</v>
      </c>
      <c r="AF820" s="31"/>
      <c r="AG820" s="36">
        <v>910</v>
      </c>
      <c r="AH820" s="24">
        <f t="shared" si="170"/>
        <v>0</v>
      </c>
    </row>
    <row r="821" spans="1:34" s="24" customFormat="1" x14ac:dyDescent="0.2">
      <c r="A821" s="33">
        <f t="shared" si="160"/>
        <v>2000</v>
      </c>
      <c r="B821" s="33">
        <f t="shared" si="161"/>
        <v>2900</v>
      </c>
      <c r="C821" s="34" t="s">
        <v>17</v>
      </c>
      <c r="D821" s="34" t="str">
        <f t="shared" si="162"/>
        <v>2</v>
      </c>
      <c r="E821" s="34">
        <f t="shared" si="163"/>
        <v>5</v>
      </c>
      <c r="F821" s="34" t="str">
        <f t="shared" si="164"/>
        <v>04</v>
      </c>
      <c r="G821" s="34" t="str">
        <f t="shared" si="165"/>
        <v>005</v>
      </c>
      <c r="H821" s="33" t="str">
        <f t="shared" si="166"/>
        <v>E001</v>
      </c>
      <c r="I821" s="34">
        <f t="shared" si="167"/>
        <v>29101</v>
      </c>
      <c r="J821" s="34">
        <f t="shared" si="158"/>
        <v>1</v>
      </c>
      <c r="K821" s="34">
        <f t="shared" si="168"/>
        <v>4</v>
      </c>
      <c r="L821" s="34">
        <f t="shared" si="169"/>
        <v>24</v>
      </c>
      <c r="M821" s="34" t="s">
        <v>22</v>
      </c>
      <c r="N821" s="32">
        <v>40020</v>
      </c>
      <c r="O821" s="32" t="s">
        <v>55</v>
      </c>
      <c r="P821" s="32">
        <v>57</v>
      </c>
      <c r="Q821" s="32">
        <v>1</v>
      </c>
      <c r="R821" s="32">
        <v>29101</v>
      </c>
      <c r="S821" s="37">
        <f t="shared" si="159"/>
        <v>1270</v>
      </c>
      <c r="T821" s="37">
        <v>0</v>
      </c>
      <c r="U821" s="37">
        <v>0</v>
      </c>
      <c r="V821" s="37">
        <v>0</v>
      </c>
      <c r="W821" s="37">
        <v>0</v>
      </c>
      <c r="X821" s="37">
        <v>0</v>
      </c>
      <c r="Y821" s="37">
        <v>0</v>
      </c>
      <c r="Z821" s="37">
        <v>0</v>
      </c>
      <c r="AA821" s="37">
        <v>0</v>
      </c>
      <c r="AB821" s="37">
        <v>0</v>
      </c>
      <c r="AC821" s="37">
        <v>0</v>
      </c>
      <c r="AD821" s="37">
        <v>1270</v>
      </c>
      <c r="AE821" s="37">
        <v>0</v>
      </c>
      <c r="AF821" s="31"/>
      <c r="AG821" s="36">
        <v>1270</v>
      </c>
      <c r="AH821" s="24">
        <f t="shared" si="170"/>
        <v>0</v>
      </c>
    </row>
    <row r="822" spans="1:34" s="24" customFormat="1" x14ac:dyDescent="0.2">
      <c r="A822" s="33">
        <f t="shared" si="160"/>
        <v>2000</v>
      </c>
      <c r="B822" s="33">
        <f t="shared" si="161"/>
        <v>2900</v>
      </c>
      <c r="C822" s="34" t="s">
        <v>17</v>
      </c>
      <c r="D822" s="34" t="str">
        <f t="shared" si="162"/>
        <v>2</v>
      </c>
      <c r="E822" s="34">
        <f t="shared" si="163"/>
        <v>5</v>
      </c>
      <c r="F822" s="34" t="str">
        <f t="shared" si="164"/>
        <v>04</v>
      </c>
      <c r="G822" s="34" t="str">
        <f t="shared" si="165"/>
        <v>005</v>
      </c>
      <c r="H822" s="33" t="str">
        <f t="shared" si="166"/>
        <v>E001</v>
      </c>
      <c r="I822" s="34">
        <f t="shared" si="167"/>
        <v>29201</v>
      </c>
      <c r="J822" s="34">
        <f t="shared" si="158"/>
        <v>1</v>
      </c>
      <c r="K822" s="34">
        <f t="shared" si="168"/>
        <v>4</v>
      </c>
      <c r="L822" s="34">
        <f t="shared" si="169"/>
        <v>24</v>
      </c>
      <c r="M822" s="34" t="s">
        <v>22</v>
      </c>
      <c r="N822" s="32">
        <v>40020</v>
      </c>
      <c r="O822" s="32" t="s">
        <v>55</v>
      </c>
      <c r="P822" s="32">
        <v>57</v>
      </c>
      <c r="Q822" s="32">
        <v>1</v>
      </c>
      <c r="R822" s="32">
        <v>29201</v>
      </c>
      <c r="S822" s="37">
        <f t="shared" si="159"/>
        <v>4320.08</v>
      </c>
      <c r="T822" s="37">
        <v>0</v>
      </c>
      <c r="U822" s="37">
        <v>0</v>
      </c>
      <c r="V822" s="37">
        <v>0</v>
      </c>
      <c r="W822" s="37">
        <v>0</v>
      </c>
      <c r="X822" s="37">
        <v>0</v>
      </c>
      <c r="Y822" s="37">
        <v>0</v>
      </c>
      <c r="Z822" s="37">
        <v>0</v>
      </c>
      <c r="AA822" s="37">
        <v>0</v>
      </c>
      <c r="AB822" s="37">
        <v>4320.08</v>
      </c>
      <c r="AC822" s="37">
        <v>0</v>
      </c>
      <c r="AD822" s="37">
        <v>0</v>
      </c>
      <c r="AE822" s="37">
        <v>0</v>
      </c>
      <c r="AF822" s="31"/>
      <c r="AG822" s="36">
        <v>4320.08</v>
      </c>
      <c r="AH822" s="24">
        <f t="shared" si="170"/>
        <v>0</v>
      </c>
    </row>
    <row r="823" spans="1:34" s="24" customFormat="1" x14ac:dyDescent="0.2">
      <c r="A823" s="33">
        <f t="shared" si="160"/>
        <v>2000</v>
      </c>
      <c r="B823" s="33">
        <f t="shared" si="161"/>
        <v>2900</v>
      </c>
      <c r="C823" s="34" t="s">
        <v>17</v>
      </c>
      <c r="D823" s="34" t="str">
        <f t="shared" si="162"/>
        <v>2</v>
      </c>
      <c r="E823" s="34">
        <f t="shared" si="163"/>
        <v>5</v>
      </c>
      <c r="F823" s="34" t="str">
        <f t="shared" si="164"/>
        <v>04</v>
      </c>
      <c r="G823" s="34" t="str">
        <f t="shared" si="165"/>
        <v>005</v>
      </c>
      <c r="H823" s="33" t="str">
        <f t="shared" si="166"/>
        <v>E001</v>
      </c>
      <c r="I823" s="34">
        <f t="shared" si="167"/>
        <v>29801</v>
      </c>
      <c r="J823" s="34">
        <f t="shared" si="158"/>
        <v>1</v>
      </c>
      <c r="K823" s="34">
        <f t="shared" si="168"/>
        <v>4</v>
      </c>
      <c r="L823" s="34">
        <f t="shared" si="169"/>
        <v>24</v>
      </c>
      <c r="M823" s="34" t="s">
        <v>22</v>
      </c>
      <c r="N823" s="32">
        <v>40020</v>
      </c>
      <c r="O823" s="32" t="s">
        <v>55</v>
      </c>
      <c r="P823" s="32">
        <v>57</v>
      </c>
      <c r="Q823" s="32">
        <v>1</v>
      </c>
      <c r="R823" s="32">
        <v>29801</v>
      </c>
      <c r="S823" s="37">
        <f t="shared" si="159"/>
        <v>5000</v>
      </c>
      <c r="T823" s="37">
        <v>0</v>
      </c>
      <c r="U823" s="37">
        <v>0</v>
      </c>
      <c r="V823" s="37">
        <v>0</v>
      </c>
      <c r="W823" s="37">
        <v>0</v>
      </c>
      <c r="X823" s="37">
        <v>0</v>
      </c>
      <c r="Y823" s="37">
        <v>0</v>
      </c>
      <c r="Z823" s="37">
        <v>0</v>
      </c>
      <c r="AA823" s="37">
        <v>0</v>
      </c>
      <c r="AB823" s="37">
        <v>0</v>
      </c>
      <c r="AC823" s="37">
        <v>5000</v>
      </c>
      <c r="AD823" s="37">
        <v>0</v>
      </c>
      <c r="AE823" s="37">
        <v>0</v>
      </c>
      <c r="AF823" s="31"/>
      <c r="AG823" s="36">
        <v>5000</v>
      </c>
      <c r="AH823" s="24">
        <f t="shared" si="170"/>
        <v>0</v>
      </c>
    </row>
    <row r="824" spans="1:34" s="24" customFormat="1" x14ac:dyDescent="0.2">
      <c r="A824" s="33">
        <f t="shared" si="160"/>
        <v>3000</v>
      </c>
      <c r="B824" s="33">
        <f t="shared" si="161"/>
        <v>3100</v>
      </c>
      <c r="C824" s="34" t="s">
        <v>17</v>
      </c>
      <c r="D824" s="34" t="str">
        <f t="shared" si="162"/>
        <v>2</v>
      </c>
      <c r="E824" s="34">
        <f t="shared" si="163"/>
        <v>5</v>
      </c>
      <c r="F824" s="34" t="str">
        <f t="shared" si="164"/>
        <v>04</v>
      </c>
      <c r="G824" s="34" t="str">
        <f t="shared" si="165"/>
        <v>005</v>
      </c>
      <c r="H824" s="33" t="str">
        <f t="shared" si="166"/>
        <v>E001</v>
      </c>
      <c r="I824" s="34">
        <f t="shared" si="167"/>
        <v>31801</v>
      </c>
      <c r="J824" s="34">
        <f t="shared" si="158"/>
        <v>1</v>
      </c>
      <c r="K824" s="34">
        <f t="shared" si="168"/>
        <v>4</v>
      </c>
      <c r="L824" s="34">
        <f t="shared" si="169"/>
        <v>24</v>
      </c>
      <c r="M824" s="34" t="s">
        <v>22</v>
      </c>
      <c r="N824" s="32">
        <v>40020</v>
      </c>
      <c r="O824" s="32" t="s">
        <v>55</v>
      </c>
      <c r="P824" s="32">
        <v>57</v>
      </c>
      <c r="Q824" s="32">
        <v>1</v>
      </c>
      <c r="R824" s="32">
        <v>31801</v>
      </c>
      <c r="S824" s="37">
        <f t="shared" si="159"/>
        <v>3192.05</v>
      </c>
      <c r="T824" s="37">
        <v>0</v>
      </c>
      <c r="U824" s="37">
        <v>0</v>
      </c>
      <c r="V824" s="37"/>
      <c r="W824" s="37">
        <v>0</v>
      </c>
      <c r="X824" s="37">
        <v>0</v>
      </c>
      <c r="Y824" s="37">
        <v>2879.48</v>
      </c>
      <c r="Z824" s="37">
        <v>0</v>
      </c>
      <c r="AA824" s="37">
        <v>0</v>
      </c>
      <c r="AB824" s="37">
        <v>0</v>
      </c>
      <c r="AC824" s="37">
        <v>312.57</v>
      </c>
      <c r="AD824" s="37">
        <v>0</v>
      </c>
      <c r="AE824" s="37">
        <v>0</v>
      </c>
      <c r="AF824" s="31"/>
      <c r="AG824" s="36">
        <v>3192.05</v>
      </c>
      <c r="AH824" s="24">
        <f t="shared" si="170"/>
        <v>0</v>
      </c>
    </row>
    <row r="825" spans="1:34" s="24" customFormat="1" x14ac:dyDescent="0.2">
      <c r="A825" s="33">
        <f t="shared" si="160"/>
        <v>3000</v>
      </c>
      <c r="B825" s="33">
        <f t="shared" si="161"/>
        <v>3300</v>
      </c>
      <c r="C825" s="34" t="s">
        <v>17</v>
      </c>
      <c r="D825" s="34" t="str">
        <f t="shared" si="162"/>
        <v>2</v>
      </c>
      <c r="E825" s="34">
        <f t="shared" si="163"/>
        <v>5</v>
      </c>
      <c r="F825" s="34" t="str">
        <f t="shared" si="164"/>
        <v>04</v>
      </c>
      <c r="G825" s="34" t="str">
        <f t="shared" si="165"/>
        <v>005</v>
      </c>
      <c r="H825" s="33" t="str">
        <f t="shared" si="166"/>
        <v>E001</v>
      </c>
      <c r="I825" s="34">
        <f t="shared" si="167"/>
        <v>33601</v>
      </c>
      <c r="J825" s="34">
        <f t="shared" si="158"/>
        <v>1</v>
      </c>
      <c r="K825" s="34">
        <f t="shared" si="168"/>
        <v>4</v>
      </c>
      <c r="L825" s="34">
        <f t="shared" si="169"/>
        <v>24</v>
      </c>
      <c r="M825" s="34" t="s">
        <v>22</v>
      </c>
      <c r="N825" s="32">
        <v>40020</v>
      </c>
      <c r="O825" s="32" t="s">
        <v>55</v>
      </c>
      <c r="P825" s="32">
        <v>57</v>
      </c>
      <c r="Q825" s="32">
        <v>1</v>
      </c>
      <c r="R825" s="32">
        <v>33601</v>
      </c>
      <c r="S825" s="37">
        <f t="shared" si="159"/>
        <v>6255.6100000000006</v>
      </c>
      <c r="T825" s="37">
        <v>0</v>
      </c>
      <c r="U825" s="37">
        <v>0</v>
      </c>
      <c r="V825" s="37">
        <v>0</v>
      </c>
      <c r="W825" s="37">
        <v>0</v>
      </c>
      <c r="X825" s="37">
        <v>0</v>
      </c>
      <c r="Y825" s="37">
        <v>0</v>
      </c>
      <c r="Z825" s="37">
        <v>0</v>
      </c>
      <c r="AA825" s="37">
        <v>18.010000000000002</v>
      </c>
      <c r="AB825" s="37">
        <v>0</v>
      </c>
      <c r="AC825" s="37">
        <v>0</v>
      </c>
      <c r="AD825" s="37">
        <v>6237.6</v>
      </c>
      <c r="AE825" s="37">
        <v>0</v>
      </c>
      <c r="AF825" s="31"/>
      <c r="AG825" s="36">
        <v>6255.6100000000006</v>
      </c>
      <c r="AH825" s="24">
        <f t="shared" si="170"/>
        <v>0</v>
      </c>
    </row>
    <row r="826" spans="1:34" s="24" customFormat="1" x14ac:dyDescent="0.2">
      <c r="A826" s="33">
        <f t="shared" si="160"/>
        <v>3000</v>
      </c>
      <c r="B826" s="33">
        <f t="shared" si="161"/>
        <v>3300</v>
      </c>
      <c r="C826" s="34" t="s">
        <v>17</v>
      </c>
      <c r="D826" s="34" t="str">
        <f t="shared" si="162"/>
        <v>2</v>
      </c>
      <c r="E826" s="34">
        <f t="shared" si="163"/>
        <v>5</v>
      </c>
      <c r="F826" s="34" t="str">
        <f t="shared" si="164"/>
        <v>04</v>
      </c>
      <c r="G826" s="34" t="str">
        <f t="shared" si="165"/>
        <v>005</v>
      </c>
      <c r="H826" s="33" t="str">
        <f t="shared" si="166"/>
        <v>E001</v>
      </c>
      <c r="I826" s="34">
        <f t="shared" si="167"/>
        <v>33604</v>
      </c>
      <c r="J826" s="34">
        <f t="shared" si="158"/>
        <v>1</v>
      </c>
      <c r="K826" s="34">
        <f t="shared" si="168"/>
        <v>4</v>
      </c>
      <c r="L826" s="34">
        <f t="shared" si="169"/>
        <v>24</v>
      </c>
      <c r="M826" s="34" t="s">
        <v>22</v>
      </c>
      <c r="N826" s="32">
        <v>40020</v>
      </c>
      <c r="O826" s="32" t="s">
        <v>55</v>
      </c>
      <c r="P826" s="32">
        <v>57</v>
      </c>
      <c r="Q826" s="32">
        <v>1</v>
      </c>
      <c r="R826" s="32">
        <v>33604</v>
      </c>
      <c r="S826" s="37">
        <f t="shared" si="159"/>
        <v>2958</v>
      </c>
      <c r="T826" s="37">
        <v>0</v>
      </c>
      <c r="U826" s="37">
        <v>0</v>
      </c>
      <c r="V826" s="37">
        <v>0</v>
      </c>
      <c r="W826" s="37">
        <v>0</v>
      </c>
      <c r="X826" s="37">
        <v>0</v>
      </c>
      <c r="Y826" s="37">
        <v>0</v>
      </c>
      <c r="Z826" s="37">
        <v>0</v>
      </c>
      <c r="AA826" s="37">
        <v>2958</v>
      </c>
      <c r="AB826" s="37">
        <v>0</v>
      </c>
      <c r="AC826" s="37">
        <v>0</v>
      </c>
      <c r="AD826" s="37">
        <v>0</v>
      </c>
      <c r="AE826" s="37">
        <v>0</v>
      </c>
      <c r="AF826" s="31"/>
      <c r="AG826" s="36">
        <v>2958</v>
      </c>
      <c r="AH826" s="24">
        <f t="shared" si="170"/>
        <v>0</v>
      </c>
    </row>
    <row r="827" spans="1:34" s="24" customFormat="1" x14ac:dyDescent="0.2">
      <c r="A827" s="33">
        <f t="shared" si="160"/>
        <v>3000</v>
      </c>
      <c r="B827" s="33">
        <f t="shared" si="161"/>
        <v>3400</v>
      </c>
      <c r="C827" s="34" t="s">
        <v>17</v>
      </c>
      <c r="D827" s="34" t="str">
        <f t="shared" si="162"/>
        <v>2</v>
      </c>
      <c r="E827" s="34">
        <f t="shared" si="163"/>
        <v>5</v>
      </c>
      <c r="F827" s="34" t="str">
        <f t="shared" si="164"/>
        <v>04</v>
      </c>
      <c r="G827" s="34" t="str">
        <f t="shared" si="165"/>
        <v>005</v>
      </c>
      <c r="H827" s="33" t="str">
        <f t="shared" si="166"/>
        <v>E001</v>
      </c>
      <c r="I827" s="34">
        <f t="shared" si="167"/>
        <v>34101</v>
      </c>
      <c r="J827" s="34">
        <f t="shared" si="158"/>
        <v>1</v>
      </c>
      <c r="K827" s="34">
        <f t="shared" si="168"/>
        <v>4</v>
      </c>
      <c r="L827" s="34">
        <f t="shared" si="169"/>
        <v>24</v>
      </c>
      <c r="M827" s="34" t="s">
        <v>22</v>
      </c>
      <c r="N827" s="32">
        <v>40020</v>
      </c>
      <c r="O827" s="32" t="s">
        <v>55</v>
      </c>
      <c r="P827" s="32">
        <v>57</v>
      </c>
      <c r="Q827" s="32">
        <v>1</v>
      </c>
      <c r="R827" s="32">
        <v>34101</v>
      </c>
      <c r="S827" s="37">
        <f t="shared" si="159"/>
        <v>3026.12</v>
      </c>
      <c r="T827" s="37">
        <v>0</v>
      </c>
      <c r="U827" s="37">
        <v>1357.1999999999998</v>
      </c>
      <c r="V827" s="37">
        <v>452.4</v>
      </c>
      <c r="W827" s="37">
        <v>0</v>
      </c>
      <c r="X827" s="37">
        <v>0</v>
      </c>
      <c r="Y827" s="37">
        <v>452.4</v>
      </c>
      <c r="Z827" s="37">
        <v>0</v>
      </c>
      <c r="AA827" s="37">
        <v>0</v>
      </c>
      <c r="AB827" s="37">
        <v>0</v>
      </c>
      <c r="AC827" s="37">
        <v>452.4</v>
      </c>
      <c r="AD827" s="37">
        <v>311.72000000000003</v>
      </c>
      <c r="AE827" s="37">
        <v>0</v>
      </c>
      <c r="AF827" s="31"/>
      <c r="AG827" s="36">
        <v>3026.12</v>
      </c>
      <c r="AH827" s="24">
        <f t="shared" si="170"/>
        <v>0</v>
      </c>
    </row>
    <row r="828" spans="1:34" s="24" customFormat="1" x14ac:dyDescent="0.2">
      <c r="A828" s="33">
        <f t="shared" si="160"/>
        <v>3000</v>
      </c>
      <c r="B828" s="33">
        <f t="shared" si="161"/>
        <v>3400</v>
      </c>
      <c r="C828" s="34" t="s">
        <v>17</v>
      </c>
      <c r="D828" s="34" t="str">
        <f t="shared" si="162"/>
        <v>2</v>
      </c>
      <c r="E828" s="34">
        <f t="shared" si="163"/>
        <v>5</v>
      </c>
      <c r="F828" s="34" t="str">
        <f t="shared" si="164"/>
        <v>04</v>
      </c>
      <c r="G828" s="34" t="str">
        <f t="shared" si="165"/>
        <v>005</v>
      </c>
      <c r="H828" s="33" t="str">
        <f t="shared" si="166"/>
        <v>E001</v>
      </c>
      <c r="I828" s="34">
        <f t="shared" si="167"/>
        <v>34701</v>
      </c>
      <c r="J828" s="34">
        <f t="shared" si="158"/>
        <v>1</v>
      </c>
      <c r="K828" s="34">
        <f t="shared" si="168"/>
        <v>4</v>
      </c>
      <c r="L828" s="34">
        <f t="shared" si="169"/>
        <v>24</v>
      </c>
      <c r="M828" s="34" t="s">
        <v>22</v>
      </c>
      <c r="N828" s="32">
        <v>40020</v>
      </c>
      <c r="O828" s="32" t="s">
        <v>55</v>
      </c>
      <c r="P828" s="32">
        <v>57</v>
      </c>
      <c r="Q828" s="32">
        <v>1</v>
      </c>
      <c r="R828" s="32">
        <v>34701</v>
      </c>
      <c r="S828" s="37">
        <f t="shared" si="159"/>
        <v>604.16999999999996</v>
      </c>
      <c r="T828" s="37">
        <v>0</v>
      </c>
      <c r="U828" s="37">
        <v>0</v>
      </c>
      <c r="V828" s="37">
        <v>0</v>
      </c>
      <c r="W828" s="37">
        <v>0</v>
      </c>
      <c r="X828" s="37">
        <v>0</v>
      </c>
      <c r="Y828" s="37">
        <v>0</v>
      </c>
      <c r="Z828" s="37">
        <v>604.16999999999996</v>
      </c>
      <c r="AA828" s="37">
        <v>0</v>
      </c>
      <c r="AB828" s="37">
        <v>0</v>
      </c>
      <c r="AC828" s="37">
        <v>0</v>
      </c>
      <c r="AD828" s="37">
        <v>0</v>
      </c>
      <c r="AE828" s="37">
        <v>0</v>
      </c>
      <c r="AF828" s="31"/>
      <c r="AG828" s="36">
        <v>604.16999999999996</v>
      </c>
      <c r="AH828" s="24">
        <f t="shared" si="170"/>
        <v>0</v>
      </c>
    </row>
    <row r="829" spans="1:34" s="24" customFormat="1" x14ac:dyDescent="0.2">
      <c r="A829" s="33">
        <f t="shared" si="160"/>
        <v>3000</v>
      </c>
      <c r="B829" s="33">
        <f t="shared" si="161"/>
        <v>3500</v>
      </c>
      <c r="C829" s="34" t="s">
        <v>17</v>
      </c>
      <c r="D829" s="34" t="str">
        <f t="shared" si="162"/>
        <v>2</v>
      </c>
      <c r="E829" s="34">
        <f t="shared" si="163"/>
        <v>5</v>
      </c>
      <c r="F829" s="34" t="str">
        <f t="shared" si="164"/>
        <v>04</v>
      </c>
      <c r="G829" s="34" t="str">
        <f t="shared" si="165"/>
        <v>005</v>
      </c>
      <c r="H829" s="33" t="str">
        <f t="shared" si="166"/>
        <v>E001</v>
      </c>
      <c r="I829" s="34">
        <f t="shared" si="167"/>
        <v>35401</v>
      </c>
      <c r="J829" s="34">
        <f t="shared" si="158"/>
        <v>1</v>
      </c>
      <c r="K829" s="34">
        <f t="shared" si="168"/>
        <v>4</v>
      </c>
      <c r="L829" s="34">
        <f t="shared" si="169"/>
        <v>24</v>
      </c>
      <c r="M829" s="34" t="s">
        <v>22</v>
      </c>
      <c r="N829" s="32">
        <v>40020</v>
      </c>
      <c r="O829" s="32" t="s">
        <v>55</v>
      </c>
      <c r="P829" s="32">
        <v>57</v>
      </c>
      <c r="Q829" s="32">
        <v>1</v>
      </c>
      <c r="R829" s="32">
        <v>35401</v>
      </c>
      <c r="S829" s="37">
        <f t="shared" si="159"/>
        <v>27956</v>
      </c>
      <c r="T829" s="37">
        <v>0</v>
      </c>
      <c r="U829" s="37">
        <v>0</v>
      </c>
      <c r="V829" s="37">
        <v>0</v>
      </c>
      <c r="W829" s="37">
        <v>0</v>
      </c>
      <c r="X829" s="37">
        <v>0</v>
      </c>
      <c r="Y829" s="37">
        <v>0</v>
      </c>
      <c r="Z829" s="37">
        <v>0</v>
      </c>
      <c r="AA829" s="37">
        <v>0</v>
      </c>
      <c r="AB829" s="37">
        <v>0</v>
      </c>
      <c r="AC829" s="37">
        <v>0</v>
      </c>
      <c r="AD829" s="37">
        <v>27956</v>
      </c>
      <c r="AE829" s="37">
        <v>0</v>
      </c>
      <c r="AF829" s="31"/>
      <c r="AG829" s="36">
        <v>27956</v>
      </c>
      <c r="AH829" s="24">
        <f t="shared" si="170"/>
        <v>0</v>
      </c>
    </row>
    <row r="830" spans="1:34" s="24" customFormat="1" x14ac:dyDescent="0.2">
      <c r="A830" s="33">
        <f t="shared" si="160"/>
        <v>3000</v>
      </c>
      <c r="B830" s="33">
        <f t="shared" si="161"/>
        <v>3500</v>
      </c>
      <c r="C830" s="34" t="s">
        <v>17</v>
      </c>
      <c r="D830" s="34" t="str">
        <f t="shared" si="162"/>
        <v>2</v>
      </c>
      <c r="E830" s="34">
        <f t="shared" si="163"/>
        <v>5</v>
      </c>
      <c r="F830" s="34" t="str">
        <f t="shared" si="164"/>
        <v>04</v>
      </c>
      <c r="G830" s="34" t="str">
        <f t="shared" si="165"/>
        <v>005</v>
      </c>
      <c r="H830" s="33" t="str">
        <f t="shared" si="166"/>
        <v>E001</v>
      </c>
      <c r="I830" s="34">
        <f t="shared" si="167"/>
        <v>35701</v>
      </c>
      <c r="J830" s="34">
        <f t="shared" si="158"/>
        <v>1</v>
      </c>
      <c r="K830" s="34">
        <f t="shared" si="168"/>
        <v>4</v>
      </c>
      <c r="L830" s="34">
        <f t="shared" si="169"/>
        <v>24</v>
      </c>
      <c r="M830" s="34" t="s">
        <v>22</v>
      </c>
      <c r="N830" s="32">
        <v>40020</v>
      </c>
      <c r="O830" s="32" t="s">
        <v>55</v>
      </c>
      <c r="P830" s="32">
        <v>57</v>
      </c>
      <c r="Q830" s="32">
        <v>1</v>
      </c>
      <c r="R830" s="32">
        <v>35701</v>
      </c>
      <c r="S830" s="37">
        <f t="shared" si="159"/>
        <v>7656</v>
      </c>
      <c r="T830" s="37">
        <v>0</v>
      </c>
      <c r="U830" s="37">
        <v>0</v>
      </c>
      <c r="V830" s="37">
        <v>0</v>
      </c>
      <c r="W830" s="37">
        <v>0</v>
      </c>
      <c r="X830" s="37">
        <v>0</v>
      </c>
      <c r="Y830" s="37">
        <v>0</v>
      </c>
      <c r="Z830" s="37">
        <v>0</v>
      </c>
      <c r="AA830" s="37">
        <v>0</v>
      </c>
      <c r="AB830" s="37">
        <v>0</v>
      </c>
      <c r="AC830" s="37">
        <v>0</v>
      </c>
      <c r="AD830" s="37">
        <v>0</v>
      </c>
      <c r="AE830" s="37">
        <v>7656</v>
      </c>
      <c r="AF830" s="31"/>
      <c r="AG830" s="36">
        <v>7656</v>
      </c>
      <c r="AH830" s="24">
        <f t="shared" si="170"/>
        <v>0</v>
      </c>
    </row>
    <row r="831" spans="1:34" s="24" customFormat="1" x14ac:dyDescent="0.2">
      <c r="A831" s="33">
        <f t="shared" si="160"/>
        <v>3000</v>
      </c>
      <c r="B831" s="33">
        <f t="shared" si="161"/>
        <v>3900</v>
      </c>
      <c r="C831" s="34" t="s">
        <v>17</v>
      </c>
      <c r="D831" s="34" t="str">
        <f t="shared" si="162"/>
        <v>2</v>
      </c>
      <c r="E831" s="34">
        <f t="shared" si="163"/>
        <v>5</v>
      </c>
      <c r="F831" s="34" t="str">
        <f t="shared" si="164"/>
        <v>04</v>
      </c>
      <c r="G831" s="34" t="str">
        <f t="shared" si="165"/>
        <v>005</v>
      </c>
      <c r="H831" s="33" t="str">
        <f t="shared" si="166"/>
        <v>E001</v>
      </c>
      <c r="I831" s="34">
        <f t="shared" si="167"/>
        <v>39202</v>
      </c>
      <c r="J831" s="34">
        <f t="shared" si="158"/>
        <v>1</v>
      </c>
      <c r="K831" s="34">
        <f t="shared" si="168"/>
        <v>4</v>
      </c>
      <c r="L831" s="34">
        <f t="shared" si="169"/>
        <v>24</v>
      </c>
      <c r="M831" s="34" t="s">
        <v>22</v>
      </c>
      <c r="N831" s="32">
        <v>40020</v>
      </c>
      <c r="O831" s="32" t="s">
        <v>55</v>
      </c>
      <c r="P831" s="32">
        <v>57</v>
      </c>
      <c r="Q831" s="32">
        <v>1</v>
      </c>
      <c r="R831" s="32">
        <v>39202</v>
      </c>
      <c r="S831" s="37">
        <f t="shared" si="159"/>
        <v>2686</v>
      </c>
      <c r="T831" s="37">
        <v>0</v>
      </c>
      <c r="U831" s="37">
        <v>0</v>
      </c>
      <c r="V831" s="37">
        <v>0</v>
      </c>
      <c r="W831" s="37">
        <v>0</v>
      </c>
      <c r="X831" s="37">
        <v>0</v>
      </c>
      <c r="Y831" s="37">
        <v>0</v>
      </c>
      <c r="Z831" s="37">
        <v>0</v>
      </c>
      <c r="AA831" s="37">
        <v>0</v>
      </c>
      <c r="AB831" s="37">
        <v>0</v>
      </c>
      <c r="AC831" s="37">
        <v>0</v>
      </c>
      <c r="AD831" s="37">
        <v>0</v>
      </c>
      <c r="AE831" s="37">
        <v>2686</v>
      </c>
      <c r="AF831" s="31"/>
      <c r="AG831" s="36">
        <v>2686</v>
      </c>
      <c r="AH831" s="24">
        <f t="shared" si="170"/>
        <v>0</v>
      </c>
    </row>
    <row r="832" spans="1:34" s="24" customFormat="1" x14ac:dyDescent="0.2">
      <c r="A832" s="33">
        <f t="shared" si="160"/>
        <v>2000</v>
      </c>
      <c r="B832" s="33">
        <f t="shared" si="161"/>
        <v>2100</v>
      </c>
      <c r="C832" s="34" t="s">
        <v>17</v>
      </c>
      <c r="D832" s="34" t="str">
        <f t="shared" si="162"/>
        <v>2</v>
      </c>
      <c r="E832" s="34">
        <f t="shared" si="163"/>
        <v>5</v>
      </c>
      <c r="F832" s="34" t="str">
        <f t="shared" si="164"/>
        <v>04</v>
      </c>
      <c r="G832" s="34" t="str">
        <f t="shared" si="165"/>
        <v>005</v>
      </c>
      <c r="H832" s="33" t="str">
        <f t="shared" si="166"/>
        <v>E001</v>
      </c>
      <c r="I832" s="34">
        <f t="shared" si="167"/>
        <v>21201</v>
      </c>
      <c r="J832" s="34">
        <f t="shared" si="158"/>
        <v>1</v>
      </c>
      <c r="K832" s="34">
        <f t="shared" si="168"/>
        <v>1</v>
      </c>
      <c r="L832" s="34">
        <f t="shared" si="169"/>
        <v>30</v>
      </c>
      <c r="M832" s="34" t="s">
        <v>22</v>
      </c>
      <c r="N832" s="30">
        <v>40030</v>
      </c>
      <c r="O832" s="30" t="s">
        <v>55</v>
      </c>
      <c r="P832" s="30">
        <v>57</v>
      </c>
      <c r="Q832" s="30">
        <v>0</v>
      </c>
      <c r="R832" s="30">
        <v>21201</v>
      </c>
      <c r="S832" s="24">
        <f t="shared" si="159"/>
        <v>30715.1</v>
      </c>
      <c r="T832" s="24">
        <v>0</v>
      </c>
      <c r="U832" s="24">
        <v>0</v>
      </c>
      <c r="V832" s="24">
        <v>0</v>
      </c>
      <c r="W832" s="24">
        <v>0</v>
      </c>
      <c r="X832" s="24">
        <v>7317.73</v>
      </c>
      <c r="Y832" s="24">
        <v>17096.419999999998</v>
      </c>
      <c r="Z832" s="24">
        <v>0</v>
      </c>
      <c r="AA832" s="24">
        <v>6300.95</v>
      </c>
      <c r="AB832" s="24">
        <v>0</v>
      </c>
      <c r="AC832" s="24">
        <v>0</v>
      </c>
      <c r="AD832" s="24">
        <v>0</v>
      </c>
      <c r="AE832" s="24">
        <v>0</v>
      </c>
      <c r="AG832" s="35">
        <v>30715.1</v>
      </c>
      <c r="AH832" s="24">
        <f t="shared" si="170"/>
        <v>0</v>
      </c>
    </row>
    <row r="833" spans="1:34" s="24" customFormat="1" x14ac:dyDescent="0.2">
      <c r="A833" s="33">
        <f t="shared" si="160"/>
        <v>2000</v>
      </c>
      <c r="B833" s="33">
        <f t="shared" si="161"/>
        <v>2100</v>
      </c>
      <c r="C833" s="34" t="s">
        <v>17</v>
      </c>
      <c r="D833" s="34" t="str">
        <f t="shared" si="162"/>
        <v>2</v>
      </c>
      <c r="E833" s="34">
        <f t="shared" si="163"/>
        <v>5</v>
      </c>
      <c r="F833" s="34" t="str">
        <f t="shared" si="164"/>
        <v>04</v>
      </c>
      <c r="G833" s="34" t="str">
        <f t="shared" si="165"/>
        <v>005</v>
      </c>
      <c r="H833" s="33" t="str">
        <f t="shared" si="166"/>
        <v>E001</v>
      </c>
      <c r="I833" s="34">
        <f t="shared" si="167"/>
        <v>21401</v>
      </c>
      <c r="J833" s="34">
        <f t="shared" si="158"/>
        <v>1</v>
      </c>
      <c r="K833" s="34">
        <f t="shared" si="168"/>
        <v>1</v>
      </c>
      <c r="L833" s="34">
        <f t="shared" si="169"/>
        <v>30</v>
      </c>
      <c r="M833" s="34" t="s">
        <v>22</v>
      </c>
      <c r="N833" s="30">
        <v>40030</v>
      </c>
      <c r="O833" s="30" t="s">
        <v>55</v>
      </c>
      <c r="P833" s="30">
        <v>57</v>
      </c>
      <c r="Q833" s="30">
        <v>0</v>
      </c>
      <c r="R833" s="30">
        <v>21401</v>
      </c>
      <c r="S833" s="24">
        <f t="shared" si="159"/>
        <v>21935.78</v>
      </c>
      <c r="T833" s="24">
        <v>0</v>
      </c>
      <c r="U833" s="24">
        <v>0</v>
      </c>
      <c r="V833" s="24">
        <v>0</v>
      </c>
      <c r="W833" s="24">
        <v>0</v>
      </c>
      <c r="X833" s="24">
        <v>11435.28</v>
      </c>
      <c r="Y833" s="24">
        <v>0</v>
      </c>
      <c r="Z833" s="24">
        <v>10500.5</v>
      </c>
      <c r="AA833" s="24">
        <v>0</v>
      </c>
      <c r="AB833" s="24">
        <v>0</v>
      </c>
      <c r="AC833" s="24">
        <v>0</v>
      </c>
      <c r="AD833" s="24">
        <v>0</v>
      </c>
      <c r="AE833" s="24">
        <v>0</v>
      </c>
      <c r="AG833" s="35">
        <v>21935.78</v>
      </c>
      <c r="AH833" s="24">
        <f t="shared" si="170"/>
        <v>0</v>
      </c>
    </row>
    <row r="834" spans="1:34" s="24" customFormat="1" x14ac:dyDescent="0.2">
      <c r="A834" s="33">
        <f t="shared" si="160"/>
        <v>2000</v>
      </c>
      <c r="B834" s="33">
        <f t="shared" si="161"/>
        <v>2100</v>
      </c>
      <c r="C834" s="34" t="s">
        <v>17</v>
      </c>
      <c r="D834" s="34" t="str">
        <f t="shared" si="162"/>
        <v>2</v>
      </c>
      <c r="E834" s="34">
        <f t="shared" si="163"/>
        <v>5</v>
      </c>
      <c r="F834" s="34" t="str">
        <f t="shared" si="164"/>
        <v>04</v>
      </c>
      <c r="G834" s="34" t="str">
        <f t="shared" si="165"/>
        <v>005</v>
      </c>
      <c r="H834" s="33" t="str">
        <f t="shared" si="166"/>
        <v>E001</v>
      </c>
      <c r="I834" s="34">
        <f t="shared" si="167"/>
        <v>21501</v>
      </c>
      <c r="J834" s="34">
        <f t="shared" si="158"/>
        <v>1</v>
      </c>
      <c r="K834" s="34">
        <f t="shared" si="168"/>
        <v>1</v>
      </c>
      <c r="L834" s="34">
        <f t="shared" si="169"/>
        <v>30</v>
      </c>
      <c r="M834" s="34" t="s">
        <v>22</v>
      </c>
      <c r="N834" s="30">
        <v>40030</v>
      </c>
      <c r="O834" s="30" t="s">
        <v>55</v>
      </c>
      <c r="P834" s="30">
        <v>57</v>
      </c>
      <c r="Q834" s="30">
        <v>0</v>
      </c>
      <c r="R834" s="30">
        <v>21501</v>
      </c>
      <c r="S834" s="24">
        <f t="shared" si="159"/>
        <v>16208.81</v>
      </c>
      <c r="T834" s="24">
        <v>0</v>
      </c>
      <c r="U834" s="24">
        <v>0</v>
      </c>
      <c r="V834" s="24">
        <v>16208.81</v>
      </c>
      <c r="W834" s="24">
        <v>0</v>
      </c>
      <c r="X834" s="24">
        <v>0</v>
      </c>
      <c r="Y834" s="24">
        <v>0</v>
      </c>
      <c r="AA834" s="24">
        <v>0</v>
      </c>
      <c r="AB834" s="24">
        <v>0</v>
      </c>
      <c r="AC834" s="24">
        <v>0</v>
      </c>
      <c r="AD834" s="24">
        <v>0</v>
      </c>
      <c r="AE834" s="24">
        <v>0</v>
      </c>
      <c r="AG834" s="35">
        <v>16208.81</v>
      </c>
      <c r="AH834" s="24">
        <f t="shared" si="170"/>
        <v>0</v>
      </c>
    </row>
    <row r="835" spans="1:34" s="24" customFormat="1" x14ac:dyDescent="0.2">
      <c r="A835" s="33">
        <f t="shared" si="160"/>
        <v>2000</v>
      </c>
      <c r="B835" s="33">
        <f t="shared" si="161"/>
        <v>2100</v>
      </c>
      <c r="C835" s="34" t="s">
        <v>17</v>
      </c>
      <c r="D835" s="34" t="str">
        <f t="shared" si="162"/>
        <v>2</v>
      </c>
      <c r="E835" s="34">
        <f t="shared" si="163"/>
        <v>5</v>
      </c>
      <c r="F835" s="34" t="str">
        <f t="shared" si="164"/>
        <v>04</v>
      </c>
      <c r="G835" s="34" t="str">
        <f t="shared" si="165"/>
        <v>005</v>
      </c>
      <c r="H835" s="33" t="str">
        <f t="shared" si="166"/>
        <v>E001</v>
      </c>
      <c r="I835" s="34">
        <f t="shared" si="167"/>
        <v>21502</v>
      </c>
      <c r="J835" s="34">
        <f t="shared" ref="J835:J898" si="171">IF($A835&lt;=4000,1,IF($A835=5000,2,IF($A835=6000,3,"")))</f>
        <v>1</v>
      </c>
      <c r="K835" s="34">
        <f t="shared" si="168"/>
        <v>1</v>
      </c>
      <c r="L835" s="34">
        <f t="shared" si="169"/>
        <v>30</v>
      </c>
      <c r="M835" s="34" t="s">
        <v>22</v>
      </c>
      <c r="N835" s="30">
        <v>40030</v>
      </c>
      <c r="O835" s="30" t="s">
        <v>55</v>
      </c>
      <c r="P835" s="30">
        <v>57</v>
      </c>
      <c r="Q835" s="30">
        <v>0</v>
      </c>
      <c r="R835" s="30">
        <v>21502</v>
      </c>
      <c r="S835" s="24">
        <f t="shared" ref="S835:S898" si="172">SUM(T835:AE835)</f>
        <v>122446.09</v>
      </c>
      <c r="T835" s="24">
        <v>0</v>
      </c>
      <c r="U835" s="24">
        <v>0</v>
      </c>
      <c r="V835" s="24">
        <v>0</v>
      </c>
      <c r="W835" s="24">
        <v>0</v>
      </c>
      <c r="X835" s="24">
        <v>9086</v>
      </c>
      <c r="Y835" s="24">
        <v>2188</v>
      </c>
      <c r="Z835" s="24">
        <v>28924</v>
      </c>
      <c r="AA835" s="24">
        <v>82248.09</v>
      </c>
      <c r="AB835" s="24">
        <v>0</v>
      </c>
      <c r="AC835" s="24">
        <v>0</v>
      </c>
      <c r="AD835" s="24">
        <v>0</v>
      </c>
      <c r="AE835" s="24">
        <v>0</v>
      </c>
      <c r="AG835" s="35">
        <v>122446.09</v>
      </c>
      <c r="AH835" s="24">
        <f t="shared" si="170"/>
        <v>0</v>
      </c>
    </row>
    <row r="836" spans="1:34" s="24" customFormat="1" x14ac:dyDescent="0.2">
      <c r="A836" s="33">
        <f t="shared" ref="A836:A899" si="173">LEFT(B836,1)*1000</f>
        <v>2000</v>
      </c>
      <c r="B836" s="33">
        <f t="shared" ref="B836:B899" si="174">LEFT(R836,2)*100</f>
        <v>2200</v>
      </c>
      <c r="C836" s="34" t="s">
        <v>17</v>
      </c>
      <c r="D836" s="34" t="str">
        <f t="shared" ref="D836:D899" si="175">IF($H836="O001",1,"2")</f>
        <v>2</v>
      </c>
      <c r="E836" s="34">
        <f t="shared" ref="E836:E899" si="176">IF($H836="O001",3,5)</f>
        <v>5</v>
      </c>
      <c r="F836" s="34" t="str">
        <f t="shared" ref="F836:F899" si="177">IF($H836="E001","04",IF($H836="M001","04",IF($H836="O001","04","")))</f>
        <v>04</v>
      </c>
      <c r="G836" s="34" t="str">
        <f t="shared" ref="G836:G899" si="178">IF($H836="E001","005",IF($H836="M001","002",IF($H836="O001","001","")))</f>
        <v>005</v>
      </c>
      <c r="H836" s="33" t="str">
        <f t="shared" ref="H836:H899" si="179">LEFT($O836,2)&amp;"01"</f>
        <v>E001</v>
      </c>
      <c r="I836" s="34">
        <f t="shared" ref="I836:I899" si="180">R836</f>
        <v>22104</v>
      </c>
      <c r="J836" s="34">
        <f t="shared" si="171"/>
        <v>1</v>
      </c>
      <c r="K836" s="34">
        <f t="shared" ref="K836:K899" si="181">IF($Q836=1,4,IF($Q836=4,4,1))</f>
        <v>1</v>
      </c>
      <c r="L836" s="34">
        <f t="shared" ref="L836:L899" si="182">IF(N836=40010,27,IF(N836=40020,24,IF(N836=40030,30,IF(N836=40040,21,IF(N836=40050,30,IF(N836=40060,4,15))))))</f>
        <v>30</v>
      </c>
      <c r="M836" s="34" t="s">
        <v>22</v>
      </c>
      <c r="N836" s="30">
        <v>40030</v>
      </c>
      <c r="O836" s="30" t="s">
        <v>55</v>
      </c>
      <c r="P836" s="30">
        <v>57</v>
      </c>
      <c r="Q836" s="30">
        <v>0</v>
      </c>
      <c r="R836" s="30">
        <v>22104</v>
      </c>
      <c r="S836" s="24">
        <f t="shared" si="172"/>
        <v>30528.55</v>
      </c>
      <c r="T836" s="24">
        <v>0</v>
      </c>
      <c r="U836" s="24">
        <v>1800</v>
      </c>
      <c r="V836" s="24">
        <v>2164</v>
      </c>
      <c r="W836" s="24">
        <v>2711</v>
      </c>
      <c r="X836" s="24">
        <v>0</v>
      </c>
      <c r="Y836" s="24">
        <v>1465</v>
      </c>
      <c r="Z836" s="24">
        <v>9487</v>
      </c>
      <c r="AA836" s="24">
        <v>1302</v>
      </c>
      <c r="AB836" s="24">
        <v>5929</v>
      </c>
      <c r="AC836" s="24">
        <v>5670.55</v>
      </c>
      <c r="AD836" s="24">
        <v>0</v>
      </c>
      <c r="AE836" s="24">
        <v>0</v>
      </c>
      <c r="AG836" s="35">
        <v>30528.55</v>
      </c>
      <c r="AH836" s="24">
        <f t="shared" ref="AH836:AH899" si="183">S836-AG836</f>
        <v>0</v>
      </c>
    </row>
    <row r="837" spans="1:34" s="24" customFormat="1" x14ac:dyDescent="0.2">
      <c r="A837" s="33">
        <f t="shared" si="173"/>
        <v>2000</v>
      </c>
      <c r="B837" s="33">
        <f t="shared" si="174"/>
        <v>2200</v>
      </c>
      <c r="C837" s="34" t="s">
        <v>17</v>
      </c>
      <c r="D837" s="34" t="str">
        <f t="shared" si="175"/>
        <v>2</v>
      </c>
      <c r="E837" s="34">
        <f t="shared" si="176"/>
        <v>5</v>
      </c>
      <c r="F837" s="34" t="str">
        <f t="shared" si="177"/>
        <v>04</v>
      </c>
      <c r="G837" s="34" t="str">
        <f t="shared" si="178"/>
        <v>005</v>
      </c>
      <c r="H837" s="33" t="str">
        <f t="shared" si="179"/>
        <v>E001</v>
      </c>
      <c r="I837" s="34">
        <f t="shared" si="180"/>
        <v>22201</v>
      </c>
      <c r="J837" s="34">
        <f t="shared" si="171"/>
        <v>1</v>
      </c>
      <c r="K837" s="34">
        <f t="shared" si="181"/>
        <v>1</v>
      </c>
      <c r="L837" s="34">
        <f t="shared" si="182"/>
        <v>30</v>
      </c>
      <c r="M837" s="34" t="s">
        <v>22</v>
      </c>
      <c r="N837" s="30">
        <v>40030</v>
      </c>
      <c r="O837" s="30" t="s">
        <v>55</v>
      </c>
      <c r="P837" s="30">
        <v>57</v>
      </c>
      <c r="Q837" s="30">
        <v>0</v>
      </c>
      <c r="R837" s="30">
        <v>22201</v>
      </c>
      <c r="S837" s="24">
        <f t="shared" si="172"/>
        <v>167152.12</v>
      </c>
      <c r="T837" s="24">
        <v>0</v>
      </c>
      <c r="U837" s="24">
        <v>0</v>
      </c>
      <c r="V837" s="24">
        <v>0</v>
      </c>
      <c r="W837" s="24">
        <v>0</v>
      </c>
      <c r="X837" s="24">
        <v>0</v>
      </c>
      <c r="Y837" s="24">
        <v>0</v>
      </c>
      <c r="Z837" s="24">
        <v>39293.440000000002</v>
      </c>
      <c r="AA837" s="24">
        <v>50000</v>
      </c>
      <c r="AB837" s="24">
        <v>25000</v>
      </c>
      <c r="AC837" s="24">
        <v>27858.68</v>
      </c>
      <c r="AD837" s="24">
        <v>0</v>
      </c>
      <c r="AE837" s="24">
        <v>25000</v>
      </c>
      <c r="AG837" s="35">
        <v>167152.12</v>
      </c>
      <c r="AH837" s="24">
        <f t="shared" si="183"/>
        <v>0</v>
      </c>
    </row>
    <row r="838" spans="1:34" s="24" customFormat="1" x14ac:dyDescent="0.2">
      <c r="A838" s="33">
        <f t="shared" si="173"/>
        <v>2000</v>
      </c>
      <c r="B838" s="33">
        <f t="shared" si="174"/>
        <v>2400</v>
      </c>
      <c r="C838" s="34" t="s">
        <v>17</v>
      </c>
      <c r="D838" s="34" t="str">
        <f t="shared" si="175"/>
        <v>2</v>
      </c>
      <c r="E838" s="34">
        <f t="shared" si="176"/>
        <v>5</v>
      </c>
      <c r="F838" s="34" t="str">
        <f t="shared" si="177"/>
        <v>04</v>
      </c>
      <c r="G838" s="34" t="str">
        <f t="shared" si="178"/>
        <v>005</v>
      </c>
      <c r="H838" s="33" t="str">
        <f t="shared" si="179"/>
        <v>E001</v>
      </c>
      <c r="I838" s="34">
        <f t="shared" si="180"/>
        <v>24101</v>
      </c>
      <c r="J838" s="34">
        <f t="shared" si="171"/>
        <v>1</v>
      </c>
      <c r="K838" s="34">
        <f t="shared" si="181"/>
        <v>1</v>
      </c>
      <c r="L838" s="34">
        <f t="shared" si="182"/>
        <v>30</v>
      </c>
      <c r="M838" s="34" t="s">
        <v>22</v>
      </c>
      <c r="N838" s="30">
        <v>40030</v>
      </c>
      <c r="O838" s="30" t="s">
        <v>55</v>
      </c>
      <c r="P838" s="30">
        <v>57</v>
      </c>
      <c r="Q838" s="30">
        <v>0</v>
      </c>
      <c r="R838" s="30">
        <v>24101</v>
      </c>
      <c r="S838" s="24">
        <f t="shared" si="172"/>
        <v>16975.28</v>
      </c>
      <c r="T838" s="24">
        <v>0</v>
      </c>
      <c r="U838" s="24">
        <v>0</v>
      </c>
      <c r="V838" s="24">
        <v>0</v>
      </c>
      <c r="W838" s="24">
        <v>0</v>
      </c>
      <c r="X838" s="24">
        <v>0</v>
      </c>
      <c r="Y838" s="24">
        <v>0</v>
      </c>
      <c r="Z838" s="24">
        <v>0</v>
      </c>
      <c r="AA838" s="24">
        <v>0</v>
      </c>
      <c r="AB838" s="24">
        <v>14207.22</v>
      </c>
      <c r="AC838" s="24">
        <v>0</v>
      </c>
      <c r="AD838" s="24">
        <v>2768.06</v>
      </c>
      <c r="AE838" s="24">
        <v>0</v>
      </c>
      <c r="AG838" s="35">
        <v>16975.28</v>
      </c>
      <c r="AH838" s="24">
        <f t="shared" si="183"/>
        <v>0</v>
      </c>
    </row>
    <row r="839" spans="1:34" s="24" customFormat="1" x14ac:dyDescent="0.2">
      <c r="A839" s="33">
        <f t="shared" si="173"/>
        <v>2000</v>
      </c>
      <c r="B839" s="33">
        <f t="shared" si="174"/>
        <v>2400</v>
      </c>
      <c r="C839" s="34" t="s">
        <v>17</v>
      </c>
      <c r="D839" s="34" t="str">
        <f t="shared" si="175"/>
        <v>2</v>
      </c>
      <c r="E839" s="34">
        <f t="shared" si="176"/>
        <v>5</v>
      </c>
      <c r="F839" s="34" t="str">
        <f t="shared" si="177"/>
        <v>04</v>
      </c>
      <c r="G839" s="34" t="str">
        <f t="shared" si="178"/>
        <v>005</v>
      </c>
      <c r="H839" s="33" t="str">
        <f t="shared" si="179"/>
        <v>E001</v>
      </c>
      <c r="I839" s="34">
        <f t="shared" si="180"/>
        <v>24201</v>
      </c>
      <c r="J839" s="34">
        <f t="shared" si="171"/>
        <v>1</v>
      </c>
      <c r="K839" s="34">
        <f t="shared" si="181"/>
        <v>1</v>
      </c>
      <c r="L839" s="34">
        <f t="shared" si="182"/>
        <v>30</v>
      </c>
      <c r="M839" s="34" t="s">
        <v>22</v>
      </c>
      <c r="N839" s="30">
        <v>40030</v>
      </c>
      <c r="O839" s="30" t="s">
        <v>55</v>
      </c>
      <c r="P839" s="30">
        <v>57</v>
      </c>
      <c r="Q839" s="30">
        <v>0</v>
      </c>
      <c r="R839" s="30">
        <v>24201</v>
      </c>
      <c r="S839" s="24">
        <f t="shared" si="172"/>
        <v>8739.6299999999992</v>
      </c>
      <c r="T839" s="24">
        <v>0</v>
      </c>
      <c r="U839" s="24">
        <v>0</v>
      </c>
      <c r="V839" s="24">
        <v>0</v>
      </c>
      <c r="W839" s="24">
        <v>0</v>
      </c>
      <c r="X839" s="24">
        <v>0</v>
      </c>
      <c r="Y839" s="24">
        <v>0</v>
      </c>
      <c r="Z839" s="24">
        <v>0</v>
      </c>
      <c r="AA839" s="24">
        <v>0</v>
      </c>
      <c r="AB839" s="24">
        <v>8739.6299999999992</v>
      </c>
      <c r="AC839" s="24">
        <v>0</v>
      </c>
      <c r="AD839" s="24">
        <v>0</v>
      </c>
      <c r="AE839" s="24">
        <v>0</v>
      </c>
      <c r="AG839" s="35">
        <v>8739.6299999999992</v>
      </c>
      <c r="AH839" s="24">
        <f t="shared" si="183"/>
        <v>0</v>
      </c>
    </row>
    <row r="840" spans="1:34" s="24" customFormat="1" x14ac:dyDescent="0.2">
      <c r="A840" s="33">
        <f t="shared" si="173"/>
        <v>2000</v>
      </c>
      <c r="B840" s="33">
        <f t="shared" si="174"/>
        <v>2400</v>
      </c>
      <c r="C840" s="34" t="s">
        <v>17</v>
      </c>
      <c r="D840" s="34" t="str">
        <f t="shared" si="175"/>
        <v>2</v>
      </c>
      <c r="E840" s="34">
        <f t="shared" si="176"/>
        <v>5</v>
      </c>
      <c r="F840" s="34" t="str">
        <f t="shared" si="177"/>
        <v>04</v>
      </c>
      <c r="G840" s="34" t="str">
        <f t="shared" si="178"/>
        <v>005</v>
      </c>
      <c r="H840" s="33" t="str">
        <f t="shared" si="179"/>
        <v>E001</v>
      </c>
      <c r="I840" s="34">
        <f t="shared" si="180"/>
        <v>24301</v>
      </c>
      <c r="J840" s="34">
        <f t="shared" si="171"/>
        <v>1</v>
      </c>
      <c r="K840" s="34">
        <f t="shared" si="181"/>
        <v>1</v>
      </c>
      <c r="L840" s="34">
        <f t="shared" si="182"/>
        <v>30</v>
      </c>
      <c r="M840" s="34" t="s">
        <v>22</v>
      </c>
      <c r="N840" s="30">
        <v>40030</v>
      </c>
      <c r="O840" s="30" t="s">
        <v>55</v>
      </c>
      <c r="P840" s="30">
        <v>57</v>
      </c>
      <c r="Q840" s="30">
        <v>0</v>
      </c>
      <c r="R840" s="30">
        <v>24301</v>
      </c>
      <c r="S840" s="24">
        <f t="shared" si="172"/>
        <v>3797.35</v>
      </c>
      <c r="T840" s="24">
        <v>0</v>
      </c>
      <c r="U840" s="24">
        <v>0</v>
      </c>
      <c r="V840" s="24">
        <v>0</v>
      </c>
      <c r="W840" s="24">
        <v>0</v>
      </c>
      <c r="X840" s="24">
        <v>0</v>
      </c>
      <c r="Y840" s="24">
        <v>0</v>
      </c>
      <c r="Z840" s="24">
        <v>0</v>
      </c>
      <c r="AA840" s="24">
        <v>256</v>
      </c>
      <c r="AB840" s="24">
        <v>0</v>
      </c>
      <c r="AC840" s="24">
        <v>3541.35</v>
      </c>
      <c r="AD840" s="24">
        <v>0</v>
      </c>
      <c r="AE840" s="24">
        <v>0</v>
      </c>
      <c r="AG840" s="35">
        <v>3797.35</v>
      </c>
      <c r="AH840" s="24">
        <f t="shared" si="183"/>
        <v>0</v>
      </c>
    </row>
    <row r="841" spans="1:34" s="24" customFormat="1" x14ac:dyDescent="0.2">
      <c r="A841" s="33">
        <f t="shared" si="173"/>
        <v>2000</v>
      </c>
      <c r="B841" s="33">
        <f t="shared" si="174"/>
        <v>2400</v>
      </c>
      <c r="C841" s="34" t="s">
        <v>17</v>
      </c>
      <c r="D841" s="34" t="str">
        <f t="shared" si="175"/>
        <v>2</v>
      </c>
      <c r="E841" s="34">
        <f t="shared" si="176"/>
        <v>5</v>
      </c>
      <c r="F841" s="34" t="str">
        <f t="shared" si="177"/>
        <v>04</v>
      </c>
      <c r="G841" s="34" t="str">
        <f t="shared" si="178"/>
        <v>005</v>
      </c>
      <c r="H841" s="33" t="str">
        <f t="shared" si="179"/>
        <v>E001</v>
      </c>
      <c r="I841" s="34">
        <f t="shared" si="180"/>
        <v>24501</v>
      </c>
      <c r="J841" s="34">
        <f t="shared" si="171"/>
        <v>1</v>
      </c>
      <c r="K841" s="34">
        <f t="shared" si="181"/>
        <v>1</v>
      </c>
      <c r="L841" s="34">
        <f t="shared" si="182"/>
        <v>30</v>
      </c>
      <c r="M841" s="34" t="s">
        <v>22</v>
      </c>
      <c r="N841" s="30">
        <v>40030</v>
      </c>
      <c r="O841" s="30" t="s">
        <v>55</v>
      </c>
      <c r="P841" s="30">
        <v>57</v>
      </c>
      <c r="Q841" s="30">
        <v>0</v>
      </c>
      <c r="R841" s="30">
        <v>24501</v>
      </c>
      <c r="S841" s="24">
        <f t="shared" si="172"/>
        <v>22948.23</v>
      </c>
      <c r="T841" s="24">
        <v>0</v>
      </c>
      <c r="U841" s="24">
        <v>0</v>
      </c>
      <c r="V841" s="24">
        <v>0</v>
      </c>
      <c r="W841" s="24">
        <v>0</v>
      </c>
      <c r="X841" s="24">
        <v>0</v>
      </c>
      <c r="Y841" s="24">
        <v>0</v>
      </c>
      <c r="Z841" s="24">
        <v>0</v>
      </c>
      <c r="AA841" s="24">
        <v>22948.23</v>
      </c>
      <c r="AB841" s="24">
        <v>0</v>
      </c>
      <c r="AC841" s="24">
        <v>0</v>
      </c>
      <c r="AD841" s="24">
        <v>0</v>
      </c>
      <c r="AE841" s="24">
        <v>0</v>
      </c>
      <c r="AG841" s="35">
        <v>22948.23</v>
      </c>
      <c r="AH841" s="24">
        <f t="shared" si="183"/>
        <v>0</v>
      </c>
    </row>
    <row r="842" spans="1:34" s="24" customFormat="1" x14ac:dyDescent="0.2">
      <c r="A842" s="33">
        <f t="shared" si="173"/>
        <v>2000</v>
      </c>
      <c r="B842" s="33">
        <f t="shared" si="174"/>
        <v>2400</v>
      </c>
      <c r="C842" s="34" t="s">
        <v>17</v>
      </c>
      <c r="D842" s="34" t="str">
        <f t="shared" si="175"/>
        <v>2</v>
      </c>
      <c r="E842" s="34">
        <f t="shared" si="176"/>
        <v>5</v>
      </c>
      <c r="F842" s="34" t="str">
        <f t="shared" si="177"/>
        <v>04</v>
      </c>
      <c r="G842" s="34" t="str">
        <f t="shared" si="178"/>
        <v>005</v>
      </c>
      <c r="H842" s="33" t="str">
        <f t="shared" si="179"/>
        <v>E001</v>
      </c>
      <c r="I842" s="34">
        <f t="shared" si="180"/>
        <v>24601</v>
      </c>
      <c r="J842" s="34">
        <f t="shared" si="171"/>
        <v>1</v>
      </c>
      <c r="K842" s="34">
        <f t="shared" si="181"/>
        <v>1</v>
      </c>
      <c r="L842" s="34">
        <f t="shared" si="182"/>
        <v>30</v>
      </c>
      <c r="M842" s="34" t="s">
        <v>22</v>
      </c>
      <c r="N842" s="30">
        <v>40030</v>
      </c>
      <c r="O842" s="30" t="s">
        <v>55</v>
      </c>
      <c r="P842" s="30">
        <v>57</v>
      </c>
      <c r="Q842" s="30">
        <v>0</v>
      </c>
      <c r="R842" s="30">
        <v>24601</v>
      </c>
      <c r="S842" s="24">
        <f t="shared" si="172"/>
        <v>231195.02000000002</v>
      </c>
      <c r="T842" s="24">
        <v>2356.0500000000002</v>
      </c>
      <c r="U842" s="24">
        <v>1369</v>
      </c>
      <c r="V842" s="24">
        <v>10910.89</v>
      </c>
      <c r="W842" s="24">
        <v>0</v>
      </c>
      <c r="X842" s="24">
        <v>219</v>
      </c>
      <c r="Z842" s="24">
        <v>3305.37</v>
      </c>
      <c r="AA842" s="24">
        <v>24129.3</v>
      </c>
      <c r="AB842" s="24">
        <v>88905.41</v>
      </c>
      <c r="AC842" s="24">
        <v>50000</v>
      </c>
      <c r="AD842" s="24">
        <v>50000</v>
      </c>
      <c r="AE842" s="24">
        <v>0</v>
      </c>
      <c r="AG842" s="35">
        <v>231195.02000000002</v>
      </c>
      <c r="AH842" s="24">
        <f t="shared" si="183"/>
        <v>0</v>
      </c>
    </row>
    <row r="843" spans="1:34" s="24" customFormat="1" x14ac:dyDescent="0.2">
      <c r="A843" s="33">
        <f t="shared" si="173"/>
        <v>2000</v>
      </c>
      <c r="B843" s="33">
        <f t="shared" si="174"/>
        <v>2400</v>
      </c>
      <c r="C843" s="34" t="s">
        <v>17</v>
      </c>
      <c r="D843" s="34" t="str">
        <f t="shared" si="175"/>
        <v>2</v>
      </c>
      <c r="E843" s="34">
        <f t="shared" si="176"/>
        <v>5</v>
      </c>
      <c r="F843" s="34" t="str">
        <f t="shared" si="177"/>
        <v>04</v>
      </c>
      <c r="G843" s="34" t="str">
        <f t="shared" si="178"/>
        <v>005</v>
      </c>
      <c r="H843" s="33" t="str">
        <f t="shared" si="179"/>
        <v>E001</v>
      </c>
      <c r="I843" s="34">
        <f t="shared" si="180"/>
        <v>24701</v>
      </c>
      <c r="J843" s="34">
        <f t="shared" si="171"/>
        <v>1</v>
      </c>
      <c r="K843" s="34">
        <f t="shared" si="181"/>
        <v>1</v>
      </c>
      <c r="L843" s="34">
        <f t="shared" si="182"/>
        <v>30</v>
      </c>
      <c r="M843" s="34" t="s">
        <v>22</v>
      </c>
      <c r="N843" s="30">
        <v>40030</v>
      </c>
      <c r="O843" s="30" t="s">
        <v>55</v>
      </c>
      <c r="P843" s="30">
        <v>57</v>
      </c>
      <c r="Q843" s="30">
        <v>0</v>
      </c>
      <c r="R843" s="30">
        <v>24701</v>
      </c>
      <c r="S843" s="24">
        <f t="shared" si="172"/>
        <v>21622.690000000002</v>
      </c>
      <c r="T843" s="24">
        <v>0</v>
      </c>
      <c r="U843" s="24">
        <v>0</v>
      </c>
      <c r="V843" s="24">
        <v>0</v>
      </c>
      <c r="W843" s="24">
        <v>15222.69</v>
      </c>
      <c r="X843" s="24">
        <v>6400</v>
      </c>
      <c r="Y843" s="24">
        <v>0</v>
      </c>
      <c r="Z843" s="24">
        <v>0</v>
      </c>
      <c r="AA843" s="24">
        <v>0</v>
      </c>
      <c r="AB843" s="24">
        <v>0</v>
      </c>
      <c r="AC843" s="24">
        <v>0</v>
      </c>
      <c r="AD843" s="24">
        <v>0</v>
      </c>
      <c r="AE843" s="24">
        <v>0</v>
      </c>
      <c r="AG843" s="35">
        <v>21622.690000000002</v>
      </c>
      <c r="AH843" s="24">
        <f t="shared" si="183"/>
        <v>0</v>
      </c>
    </row>
    <row r="844" spans="1:34" s="24" customFormat="1" x14ac:dyDescent="0.2">
      <c r="A844" s="33">
        <f t="shared" si="173"/>
        <v>2000</v>
      </c>
      <c r="B844" s="33">
        <f t="shared" si="174"/>
        <v>2400</v>
      </c>
      <c r="C844" s="34" t="s">
        <v>17</v>
      </c>
      <c r="D844" s="34" t="str">
        <f t="shared" si="175"/>
        <v>2</v>
      </c>
      <c r="E844" s="34">
        <f t="shared" si="176"/>
        <v>5</v>
      </c>
      <c r="F844" s="34" t="str">
        <f t="shared" si="177"/>
        <v>04</v>
      </c>
      <c r="G844" s="34" t="str">
        <f t="shared" si="178"/>
        <v>005</v>
      </c>
      <c r="H844" s="33" t="str">
        <f t="shared" si="179"/>
        <v>E001</v>
      </c>
      <c r="I844" s="34">
        <f t="shared" si="180"/>
        <v>24801</v>
      </c>
      <c r="J844" s="34">
        <f t="shared" si="171"/>
        <v>1</v>
      </c>
      <c r="K844" s="34">
        <f t="shared" si="181"/>
        <v>1</v>
      </c>
      <c r="L844" s="34">
        <f t="shared" si="182"/>
        <v>30</v>
      </c>
      <c r="M844" s="34" t="s">
        <v>22</v>
      </c>
      <c r="N844" s="30">
        <v>40030</v>
      </c>
      <c r="O844" s="30" t="s">
        <v>55</v>
      </c>
      <c r="P844" s="30">
        <v>57</v>
      </c>
      <c r="Q844" s="30">
        <v>0</v>
      </c>
      <c r="R844" s="30">
        <v>24801</v>
      </c>
      <c r="S844" s="24">
        <f t="shared" si="172"/>
        <v>25000</v>
      </c>
      <c r="T844" s="24">
        <v>2900</v>
      </c>
      <c r="U844" s="24">
        <v>0</v>
      </c>
      <c r="V844" s="24">
        <v>0</v>
      </c>
      <c r="W844" s="24">
        <v>0</v>
      </c>
      <c r="X844" s="24">
        <v>5684</v>
      </c>
      <c r="Y844" s="24">
        <v>0</v>
      </c>
      <c r="Z844" s="24">
        <v>166.76</v>
      </c>
      <c r="AA844" s="24">
        <v>996</v>
      </c>
      <c r="AB844" s="24">
        <v>15253.24</v>
      </c>
      <c r="AC844" s="24">
        <v>0</v>
      </c>
      <c r="AD844" s="24">
        <v>0</v>
      </c>
      <c r="AE844" s="24">
        <v>0</v>
      </c>
      <c r="AG844" s="35">
        <v>25000</v>
      </c>
      <c r="AH844" s="24">
        <f t="shared" si="183"/>
        <v>0</v>
      </c>
    </row>
    <row r="845" spans="1:34" s="24" customFormat="1" x14ac:dyDescent="0.2">
      <c r="A845" s="33">
        <f t="shared" si="173"/>
        <v>2000</v>
      </c>
      <c r="B845" s="33">
        <f t="shared" si="174"/>
        <v>2400</v>
      </c>
      <c r="C845" s="34" t="s">
        <v>17</v>
      </c>
      <c r="D845" s="34" t="str">
        <f t="shared" si="175"/>
        <v>2</v>
      </c>
      <c r="E845" s="34">
        <f t="shared" si="176"/>
        <v>5</v>
      </c>
      <c r="F845" s="34" t="str">
        <f t="shared" si="177"/>
        <v>04</v>
      </c>
      <c r="G845" s="34" t="str">
        <f t="shared" si="178"/>
        <v>005</v>
      </c>
      <c r="H845" s="33" t="str">
        <f t="shared" si="179"/>
        <v>E001</v>
      </c>
      <c r="I845" s="34">
        <f t="shared" si="180"/>
        <v>24901</v>
      </c>
      <c r="J845" s="34">
        <f t="shared" si="171"/>
        <v>1</v>
      </c>
      <c r="K845" s="34">
        <f t="shared" si="181"/>
        <v>1</v>
      </c>
      <c r="L845" s="34">
        <f t="shared" si="182"/>
        <v>30</v>
      </c>
      <c r="M845" s="34" t="s">
        <v>22</v>
      </c>
      <c r="N845" s="30">
        <v>40030</v>
      </c>
      <c r="O845" s="30" t="s">
        <v>55</v>
      </c>
      <c r="P845" s="30">
        <v>57</v>
      </c>
      <c r="Q845" s="30">
        <v>0</v>
      </c>
      <c r="R845" s="30">
        <v>24901</v>
      </c>
      <c r="S845" s="24">
        <f t="shared" si="172"/>
        <v>26188.57</v>
      </c>
      <c r="T845" s="24">
        <v>0</v>
      </c>
      <c r="U845" s="24">
        <v>1320.01</v>
      </c>
      <c r="V845" s="24">
        <v>0</v>
      </c>
      <c r="W845" s="24">
        <v>15566.85</v>
      </c>
      <c r="X845" s="24">
        <v>0</v>
      </c>
      <c r="Y845" s="24">
        <v>9301.7099999999991</v>
      </c>
      <c r="Z845" s="24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G845" s="35">
        <v>26188.57</v>
      </c>
      <c r="AH845" s="24">
        <f t="shared" si="183"/>
        <v>0</v>
      </c>
    </row>
    <row r="846" spans="1:34" s="24" customFormat="1" x14ac:dyDescent="0.2">
      <c r="A846" s="33">
        <f t="shared" si="173"/>
        <v>2000</v>
      </c>
      <c r="B846" s="33">
        <f t="shared" si="174"/>
        <v>2500</v>
      </c>
      <c r="C846" s="34" t="s">
        <v>17</v>
      </c>
      <c r="D846" s="34" t="str">
        <f t="shared" si="175"/>
        <v>2</v>
      </c>
      <c r="E846" s="34">
        <f t="shared" si="176"/>
        <v>5</v>
      </c>
      <c r="F846" s="34" t="str">
        <f t="shared" si="177"/>
        <v>04</v>
      </c>
      <c r="G846" s="34" t="str">
        <f t="shared" si="178"/>
        <v>005</v>
      </c>
      <c r="H846" s="33" t="str">
        <f t="shared" si="179"/>
        <v>E001</v>
      </c>
      <c r="I846" s="34">
        <f t="shared" si="180"/>
        <v>25101</v>
      </c>
      <c r="J846" s="34">
        <f t="shared" si="171"/>
        <v>1</v>
      </c>
      <c r="K846" s="34">
        <f t="shared" si="181"/>
        <v>1</v>
      </c>
      <c r="L846" s="34">
        <f t="shared" si="182"/>
        <v>30</v>
      </c>
      <c r="M846" s="34" t="s">
        <v>22</v>
      </c>
      <c r="N846" s="30">
        <v>40030</v>
      </c>
      <c r="O846" s="30" t="s">
        <v>55</v>
      </c>
      <c r="P846" s="30">
        <v>57</v>
      </c>
      <c r="Q846" s="30">
        <v>0</v>
      </c>
      <c r="R846" s="30">
        <v>25101</v>
      </c>
      <c r="S846" s="24">
        <f t="shared" si="172"/>
        <v>125001.38</v>
      </c>
      <c r="T846" s="24">
        <v>0</v>
      </c>
      <c r="U846" s="24">
        <v>0</v>
      </c>
      <c r="V846" s="24">
        <v>0</v>
      </c>
      <c r="W846" s="24">
        <v>9168</v>
      </c>
      <c r="X846" s="24">
        <v>0</v>
      </c>
      <c r="Y846" s="24">
        <v>0</v>
      </c>
      <c r="Z846" s="24">
        <v>9936.56</v>
      </c>
      <c r="AA846" s="24">
        <v>0</v>
      </c>
      <c r="AB846" s="24">
        <v>0</v>
      </c>
      <c r="AC846" s="24">
        <v>105896.82</v>
      </c>
      <c r="AD846" s="24">
        <v>0</v>
      </c>
      <c r="AE846" s="24">
        <v>0</v>
      </c>
      <c r="AG846" s="35">
        <v>125001.38</v>
      </c>
      <c r="AH846" s="24">
        <f t="shared" si="183"/>
        <v>0</v>
      </c>
    </row>
    <row r="847" spans="1:34" s="24" customFormat="1" x14ac:dyDescent="0.2">
      <c r="A847" s="33">
        <f t="shared" si="173"/>
        <v>2000</v>
      </c>
      <c r="B847" s="33">
        <f t="shared" si="174"/>
        <v>2500</v>
      </c>
      <c r="C847" s="34" t="s">
        <v>17</v>
      </c>
      <c r="D847" s="34" t="str">
        <f t="shared" si="175"/>
        <v>2</v>
      </c>
      <c r="E847" s="34">
        <f t="shared" si="176"/>
        <v>5</v>
      </c>
      <c r="F847" s="34" t="str">
        <f t="shared" si="177"/>
        <v>04</v>
      </c>
      <c r="G847" s="34" t="str">
        <f t="shared" si="178"/>
        <v>005</v>
      </c>
      <c r="H847" s="33" t="str">
        <f t="shared" si="179"/>
        <v>E001</v>
      </c>
      <c r="I847" s="34">
        <f t="shared" si="180"/>
        <v>25201</v>
      </c>
      <c r="J847" s="34">
        <f t="shared" si="171"/>
        <v>1</v>
      </c>
      <c r="K847" s="34">
        <f t="shared" si="181"/>
        <v>1</v>
      </c>
      <c r="L847" s="34">
        <f t="shared" si="182"/>
        <v>30</v>
      </c>
      <c r="M847" s="34" t="s">
        <v>22</v>
      </c>
      <c r="N847" s="30">
        <v>40030</v>
      </c>
      <c r="O847" s="30" t="s">
        <v>55</v>
      </c>
      <c r="P847" s="30">
        <v>57</v>
      </c>
      <c r="Q847" s="30">
        <v>0</v>
      </c>
      <c r="R847" s="30">
        <v>25201</v>
      </c>
      <c r="S847" s="24">
        <f t="shared" si="172"/>
        <v>34533.279999999999</v>
      </c>
      <c r="T847" s="24">
        <v>0</v>
      </c>
      <c r="U847" s="24">
        <v>0</v>
      </c>
      <c r="V847" s="24">
        <v>0</v>
      </c>
      <c r="W847" s="24">
        <v>14475</v>
      </c>
      <c r="X847" s="24">
        <v>0</v>
      </c>
      <c r="Y847" s="24">
        <v>0</v>
      </c>
      <c r="Z847" s="24">
        <v>0</v>
      </c>
      <c r="AA847" s="24">
        <v>0</v>
      </c>
      <c r="AB847" s="24">
        <v>0</v>
      </c>
      <c r="AC847" s="24">
        <v>20058.28</v>
      </c>
      <c r="AD847" s="24">
        <v>0</v>
      </c>
      <c r="AE847" s="24">
        <v>0</v>
      </c>
      <c r="AG847" s="35">
        <v>34533.279999999999</v>
      </c>
      <c r="AH847" s="24">
        <f t="shared" si="183"/>
        <v>0</v>
      </c>
    </row>
    <row r="848" spans="1:34" s="24" customFormat="1" x14ac:dyDescent="0.2">
      <c r="A848" s="33">
        <f t="shared" si="173"/>
        <v>2000</v>
      </c>
      <c r="B848" s="33">
        <f t="shared" si="174"/>
        <v>2500</v>
      </c>
      <c r="C848" s="34" t="s">
        <v>17</v>
      </c>
      <c r="D848" s="34" t="str">
        <f t="shared" si="175"/>
        <v>2</v>
      </c>
      <c r="E848" s="34">
        <f t="shared" si="176"/>
        <v>5</v>
      </c>
      <c r="F848" s="34" t="str">
        <f t="shared" si="177"/>
        <v>04</v>
      </c>
      <c r="G848" s="34" t="str">
        <f t="shared" si="178"/>
        <v>005</v>
      </c>
      <c r="H848" s="33" t="str">
        <f t="shared" si="179"/>
        <v>E001</v>
      </c>
      <c r="I848" s="34">
        <f t="shared" si="180"/>
        <v>25301</v>
      </c>
      <c r="J848" s="34">
        <f t="shared" si="171"/>
        <v>1</v>
      </c>
      <c r="K848" s="34">
        <f t="shared" si="181"/>
        <v>1</v>
      </c>
      <c r="L848" s="34">
        <f t="shared" si="182"/>
        <v>30</v>
      </c>
      <c r="M848" s="34" t="s">
        <v>22</v>
      </c>
      <c r="N848" s="30">
        <v>40030</v>
      </c>
      <c r="O848" s="30" t="s">
        <v>55</v>
      </c>
      <c r="P848" s="30">
        <v>57</v>
      </c>
      <c r="Q848" s="30">
        <v>0</v>
      </c>
      <c r="R848" s="30">
        <v>25301</v>
      </c>
      <c r="S848" s="24">
        <f t="shared" si="172"/>
        <v>103930.20999999999</v>
      </c>
      <c r="T848" s="24">
        <v>0</v>
      </c>
      <c r="U848" s="24">
        <v>0</v>
      </c>
      <c r="V848" s="24">
        <v>18000</v>
      </c>
      <c r="W848" s="24">
        <v>0</v>
      </c>
      <c r="X848" s="24">
        <v>3560.14</v>
      </c>
      <c r="Y848" s="24">
        <v>9094</v>
      </c>
      <c r="Z848" s="24">
        <v>0</v>
      </c>
      <c r="AA848" s="24">
        <v>15000</v>
      </c>
      <c r="AB848" s="24">
        <v>25000</v>
      </c>
      <c r="AC848" s="24">
        <v>21110.07</v>
      </c>
      <c r="AD848" s="24">
        <v>0</v>
      </c>
      <c r="AE848" s="24">
        <v>12166</v>
      </c>
      <c r="AG848" s="35">
        <v>103930.20999999999</v>
      </c>
      <c r="AH848" s="24">
        <f t="shared" si="183"/>
        <v>0</v>
      </c>
    </row>
    <row r="849" spans="1:34" s="24" customFormat="1" x14ac:dyDescent="0.2">
      <c r="A849" s="33">
        <f t="shared" si="173"/>
        <v>2000</v>
      </c>
      <c r="B849" s="33">
        <f t="shared" si="174"/>
        <v>2500</v>
      </c>
      <c r="C849" s="34" t="s">
        <v>17</v>
      </c>
      <c r="D849" s="34" t="str">
        <f t="shared" si="175"/>
        <v>2</v>
      </c>
      <c r="E849" s="34">
        <f t="shared" si="176"/>
        <v>5</v>
      </c>
      <c r="F849" s="34" t="str">
        <f t="shared" si="177"/>
        <v>04</v>
      </c>
      <c r="G849" s="34" t="str">
        <f t="shared" si="178"/>
        <v>005</v>
      </c>
      <c r="H849" s="33" t="str">
        <f t="shared" si="179"/>
        <v>E001</v>
      </c>
      <c r="I849" s="34">
        <f t="shared" si="180"/>
        <v>25401</v>
      </c>
      <c r="J849" s="34">
        <f t="shared" si="171"/>
        <v>1</v>
      </c>
      <c r="K849" s="34">
        <f t="shared" si="181"/>
        <v>1</v>
      </c>
      <c r="L849" s="34">
        <f t="shared" si="182"/>
        <v>30</v>
      </c>
      <c r="M849" s="34" t="s">
        <v>22</v>
      </c>
      <c r="N849" s="30">
        <v>40030</v>
      </c>
      <c r="O849" s="30" t="s">
        <v>55</v>
      </c>
      <c r="P849" s="30">
        <v>57</v>
      </c>
      <c r="Q849" s="30">
        <v>0</v>
      </c>
      <c r="R849" s="30">
        <v>25401</v>
      </c>
      <c r="S849" s="24">
        <f t="shared" si="172"/>
        <v>129075.43000000001</v>
      </c>
      <c r="T849" s="24">
        <v>0</v>
      </c>
      <c r="U849" s="24">
        <v>0</v>
      </c>
      <c r="V849" s="24">
        <v>0</v>
      </c>
      <c r="W849" s="24">
        <v>5000</v>
      </c>
      <c r="X849" s="24">
        <v>7456.3</v>
      </c>
      <c r="Y849" s="24">
        <v>18181</v>
      </c>
      <c r="Z849" s="24">
        <v>0</v>
      </c>
      <c r="AA849" s="24">
        <v>0</v>
      </c>
      <c r="AB849" s="24">
        <v>10966</v>
      </c>
      <c r="AC849" s="24">
        <v>52064.52</v>
      </c>
      <c r="AD849" s="24">
        <v>35407.61</v>
      </c>
      <c r="AE849" s="24">
        <v>0</v>
      </c>
      <c r="AG849" s="35">
        <v>129075.43</v>
      </c>
      <c r="AH849" s="24">
        <f t="shared" si="183"/>
        <v>0</v>
      </c>
    </row>
    <row r="850" spans="1:34" s="24" customFormat="1" x14ac:dyDescent="0.2">
      <c r="A850" s="33">
        <f t="shared" si="173"/>
        <v>2000</v>
      </c>
      <c r="B850" s="33">
        <f t="shared" si="174"/>
        <v>2500</v>
      </c>
      <c r="C850" s="34" t="s">
        <v>17</v>
      </c>
      <c r="D850" s="34" t="str">
        <f t="shared" si="175"/>
        <v>2</v>
      </c>
      <c r="E850" s="34">
        <f t="shared" si="176"/>
        <v>5</v>
      </c>
      <c r="F850" s="34" t="str">
        <f t="shared" si="177"/>
        <v>04</v>
      </c>
      <c r="G850" s="34" t="str">
        <f t="shared" si="178"/>
        <v>005</v>
      </c>
      <c r="H850" s="33" t="str">
        <f t="shared" si="179"/>
        <v>E001</v>
      </c>
      <c r="I850" s="34">
        <f t="shared" si="180"/>
        <v>25501</v>
      </c>
      <c r="J850" s="34">
        <f t="shared" si="171"/>
        <v>1</v>
      </c>
      <c r="K850" s="34">
        <f t="shared" si="181"/>
        <v>1</v>
      </c>
      <c r="L850" s="34">
        <f t="shared" si="182"/>
        <v>30</v>
      </c>
      <c r="M850" s="34" t="s">
        <v>22</v>
      </c>
      <c r="N850" s="30">
        <v>40030</v>
      </c>
      <c r="O850" s="30" t="s">
        <v>55</v>
      </c>
      <c r="P850" s="30">
        <v>57</v>
      </c>
      <c r="Q850" s="30">
        <v>0</v>
      </c>
      <c r="R850" s="30">
        <v>25501</v>
      </c>
      <c r="S850" s="24">
        <f t="shared" si="172"/>
        <v>299227.45</v>
      </c>
      <c r="T850" s="24">
        <v>0</v>
      </c>
      <c r="U850" s="24">
        <v>0</v>
      </c>
      <c r="V850" s="24">
        <v>2318.84</v>
      </c>
      <c r="W850" s="24">
        <v>0</v>
      </c>
      <c r="X850" s="24">
        <v>0</v>
      </c>
      <c r="Y850" s="24">
        <v>6908.61</v>
      </c>
      <c r="Z850" s="24">
        <v>0</v>
      </c>
      <c r="AA850" s="24">
        <v>54600</v>
      </c>
      <c r="AB850" s="24">
        <v>68000</v>
      </c>
      <c r="AC850" s="24">
        <v>124900</v>
      </c>
      <c r="AD850" s="24">
        <v>42500</v>
      </c>
      <c r="AE850" s="24">
        <v>0</v>
      </c>
      <c r="AG850" s="35">
        <v>299227.45</v>
      </c>
      <c r="AH850" s="24">
        <f t="shared" si="183"/>
        <v>0</v>
      </c>
    </row>
    <row r="851" spans="1:34" s="24" customFormat="1" x14ac:dyDescent="0.2">
      <c r="A851" s="33">
        <f t="shared" si="173"/>
        <v>2000</v>
      </c>
      <c r="B851" s="33">
        <f t="shared" si="174"/>
        <v>2500</v>
      </c>
      <c r="C851" s="34" t="s">
        <v>17</v>
      </c>
      <c r="D851" s="34" t="str">
        <f t="shared" si="175"/>
        <v>2</v>
      </c>
      <c r="E851" s="34">
        <f t="shared" si="176"/>
        <v>5</v>
      </c>
      <c r="F851" s="34" t="str">
        <f t="shared" si="177"/>
        <v>04</v>
      </c>
      <c r="G851" s="34" t="str">
        <f t="shared" si="178"/>
        <v>005</v>
      </c>
      <c r="H851" s="33" t="str">
        <f t="shared" si="179"/>
        <v>E001</v>
      </c>
      <c r="I851" s="34">
        <f t="shared" si="180"/>
        <v>25901</v>
      </c>
      <c r="J851" s="34">
        <f t="shared" si="171"/>
        <v>1</v>
      </c>
      <c r="K851" s="34">
        <f t="shared" si="181"/>
        <v>1</v>
      </c>
      <c r="L851" s="34">
        <f t="shared" si="182"/>
        <v>30</v>
      </c>
      <c r="M851" s="34" t="s">
        <v>22</v>
      </c>
      <c r="N851" s="30">
        <v>40030</v>
      </c>
      <c r="O851" s="30" t="s">
        <v>55</v>
      </c>
      <c r="P851" s="30">
        <v>57</v>
      </c>
      <c r="Q851" s="30">
        <v>0</v>
      </c>
      <c r="R851" s="30">
        <v>25901</v>
      </c>
      <c r="S851" s="24">
        <f t="shared" si="172"/>
        <v>13222.58</v>
      </c>
      <c r="T851" s="24">
        <v>0</v>
      </c>
      <c r="U851" s="24">
        <v>0</v>
      </c>
      <c r="V851" s="24">
        <v>0</v>
      </c>
      <c r="W851" s="24">
        <v>0</v>
      </c>
      <c r="X851" s="24">
        <v>0</v>
      </c>
      <c r="Y851" s="24">
        <v>2500</v>
      </c>
      <c r="Z851" s="24">
        <v>0</v>
      </c>
      <c r="AA851" s="24">
        <v>2500</v>
      </c>
      <c r="AB851" s="24">
        <v>5722.58</v>
      </c>
      <c r="AC851" s="24">
        <v>2500</v>
      </c>
      <c r="AD851" s="24">
        <v>0</v>
      </c>
      <c r="AE851" s="24">
        <v>0</v>
      </c>
      <c r="AG851" s="35">
        <v>13222.58</v>
      </c>
      <c r="AH851" s="24">
        <f t="shared" si="183"/>
        <v>0</v>
      </c>
    </row>
    <row r="852" spans="1:34" s="24" customFormat="1" x14ac:dyDescent="0.2">
      <c r="A852" s="33">
        <f t="shared" si="173"/>
        <v>2000</v>
      </c>
      <c r="B852" s="33">
        <f t="shared" si="174"/>
        <v>2700</v>
      </c>
      <c r="C852" s="34" t="s">
        <v>17</v>
      </c>
      <c r="D852" s="34" t="str">
        <f t="shared" si="175"/>
        <v>2</v>
      </c>
      <c r="E852" s="34">
        <f t="shared" si="176"/>
        <v>5</v>
      </c>
      <c r="F852" s="34" t="str">
        <f t="shared" si="177"/>
        <v>04</v>
      </c>
      <c r="G852" s="34" t="str">
        <f t="shared" si="178"/>
        <v>005</v>
      </c>
      <c r="H852" s="33" t="str">
        <f t="shared" si="179"/>
        <v>E001</v>
      </c>
      <c r="I852" s="34">
        <f t="shared" si="180"/>
        <v>27201</v>
      </c>
      <c r="J852" s="34">
        <f t="shared" si="171"/>
        <v>1</v>
      </c>
      <c r="K852" s="34">
        <f t="shared" si="181"/>
        <v>1</v>
      </c>
      <c r="L852" s="34">
        <f t="shared" si="182"/>
        <v>30</v>
      </c>
      <c r="M852" s="34" t="s">
        <v>22</v>
      </c>
      <c r="N852" s="30">
        <v>40030</v>
      </c>
      <c r="O852" s="30" t="s">
        <v>55</v>
      </c>
      <c r="P852" s="30">
        <v>57</v>
      </c>
      <c r="Q852" s="30">
        <v>0</v>
      </c>
      <c r="R852" s="30">
        <v>27201</v>
      </c>
      <c r="S852" s="24">
        <f t="shared" si="172"/>
        <v>34783.919999999998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24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34783.919999999998</v>
      </c>
      <c r="AG852" s="35">
        <v>34783.919999999998</v>
      </c>
      <c r="AH852" s="24">
        <f t="shared" si="183"/>
        <v>0</v>
      </c>
    </row>
    <row r="853" spans="1:34" s="24" customFormat="1" x14ac:dyDescent="0.2">
      <c r="A853" s="33">
        <f t="shared" si="173"/>
        <v>2000</v>
      </c>
      <c r="B853" s="33">
        <f t="shared" si="174"/>
        <v>2700</v>
      </c>
      <c r="C853" s="34" t="s">
        <v>17</v>
      </c>
      <c r="D853" s="34" t="str">
        <f t="shared" si="175"/>
        <v>2</v>
      </c>
      <c r="E853" s="34">
        <f t="shared" si="176"/>
        <v>5</v>
      </c>
      <c r="F853" s="34" t="str">
        <f t="shared" si="177"/>
        <v>04</v>
      </c>
      <c r="G853" s="34" t="str">
        <f t="shared" si="178"/>
        <v>005</v>
      </c>
      <c r="H853" s="33" t="str">
        <f t="shared" si="179"/>
        <v>E001</v>
      </c>
      <c r="I853" s="34">
        <f t="shared" si="180"/>
        <v>27401</v>
      </c>
      <c r="J853" s="34">
        <f t="shared" si="171"/>
        <v>1</v>
      </c>
      <c r="K853" s="34">
        <f t="shared" si="181"/>
        <v>1</v>
      </c>
      <c r="L853" s="34">
        <f t="shared" si="182"/>
        <v>30</v>
      </c>
      <c r="M853" s="34" t="s">
        <v>22</v>
      </c>
      <c r="N853" s="30">
        <v>40030</v>
      </c>
      <c r="O853" s="30" t="s">
        <v>55</v>
      </c>
      <c r="P853" s="30">
        <v>57</v>
      </c>
      <c r="Q853" s="30">
        <v>0</v>
      </c>
      <c r="R853" s="30">
        <v>27401</v>
      </c>
      <c r="S853" s="24">
        <f t="shared" si="172"/>
        <v>32737</v>
      </c>
      <c r="T853" s="24">
        <v>0</v>
      </c>
      <c r="U853" s="24">
        <v>0</v>
      </c>
      <c r="V853" s="24">
        <v>8800</v>
      </c>
      <c r="W853" s="24">
        <v>0</v>
      </c>
      <c r="X853" s="24">
        <v>8215</v>
      </c>
      <c r="Y853" s="24">
        <v>0</v>
      </c>
      <c r="Z853" s="24">
        <v>6227.4</v>
      </c>
      <c r="AA853" s="24">
        <v>795</v>
      </c>
      <c r="AB853" s="24">
        <v>0</v>
      </c>
      <c r="AC853" s="24">
        <v>324</v>
      </c>
      <c r="AD853" s="24">
        <v>8068.6</v>
      </c>
      <c r="AE853" s="24">
        <v>307</v>
      </c>
      <c r="AG853" s="35">
        <v>32737</v>
      </c>
      <c r="AH853" s="24">
        <f t="shared" si="183"/>
        <v>0</v>
      </c>
    </row>
    <row r="854" spans="1:34" s="24" customFormat="1" x14ac:dyDescent="0.2">
      <c r="A854" s="33">
        <f t="shared" si="173"/>
        <v>2000</v>
      </c>
      <c r="B854" s="33">
        <f t="shared" si="174"/>
        <v>2700</v>
      </c>
      <c r="C854" s="34" t="s">
        <v>17</v>
      </c>
      <c r="D854" s="34" t="str">
        <f t="shared" si="175"/>
        <v>2</v>
      </c>
      <c r="E854" s="34">
        <f t="shared" si="176"/>
        <v>5</v>
      </c>
      <c r="F854" s="34" t="str">
        <f t="shared" si="177"/>
        <v>04</v>
      </c>
      <c r="G854" s="34" t="str">
        <f t="shared" si="178"/>
        <v>005</v>
      </c>
      <c r="H854" s="33" t="str">
        <f t="shared" si="179"/>
        <v>E001</v>
      </c>
      <c r="I854" s="34">
        <f t="shared" si="180"/>
        <v>27501</v>
      </c>
      <c r="J854" s="34">
        <f t="shared" si="171"/>
        <v>1</v>
      </c>
      <c r="K854" s="34">
        <f t="shared" si="181"/>
        <v>1</v>
      </c>
      <c r="L854" s="34">
        <f t="shared" si="182"/>
        <v>30</v>
      </c>
      <c r="M854" s="34" t="s">
        <v>22</v>
      </c>
      <c r="N854" s="30">
        <v>40030</v>
      </c>
      <c r="O854" s="30" t="s">
        <v>55</v>
      </c>
      <c r="P854" s="30">
        <v>57</v>
      </c>
      <c r="Q854" s="30">
        <v>0</v>
      </c>
      <c r="R854" s="30">
        <v>27501</v>
      </c>
      <c r="S854" s="24">
        <f t="shared" si="172"/>
        <v>15320.630000000001</v>
      </c>
      <c r="T854" s="24">
        <v>0</v>
      </c>
      <c r="U854" s="24">
        <v>0</v>
      </c>
      <c r="V854" s="24">
        <v>0</v>
      </c>
      <c r="W854" s="24">
        <v>0</v>
      </c>
      <c r="X854" s="24">
        <v>0</v>
      </c>
      <c r="Y854" s="24">
        <v>0</v>
      </c>
      <c r="Z854" s="24">
        <v>0</v>
      </c>
      <c r="AA854" s="24">
        <v>15053.54</v>
      </c>
      <c r="AB854" s="24">
        <v>0</v>
      </c>
      <c r="AC854" s="24">
        <v>0</v>
      </c>
      <c r="AD854" s="24">
        <v>267.08999999999997</v>
      </c>
      <c r="AE854" s="24">
        <v>0</v>
      </c>
      <c r="AG854" s="35">
        <v>15320.63</v>
      </c>
      <c r="AH854" s="24">
        <f t="shared" si="183"/>
        <v>0</v>
      </c>
    </row>
    <row r="855" spans="1:34" s="24" customFormat="1" x14ac:dyDescent="0.2">
      <c r="A855" s="33">
        <f t="shared" si="173"/>
        <v>2000</v>
      </c>
      <c r="B855" s="33">
        <f t="shared" si="174"/>
        <v>2900</v>
      </c>
      <c r="C855" s="34" t="s">
        <v>17</v>
      </c>
      <c r="D855" s="34" t="str">
        <f t="shared" si="175"/>
        <v>2</v>
      </c>
      <c r="E855" s="34">
        <f t="shared" si="176"/>
        <v>5</v>
      </c>
      <c r="F855" s="34" t="str">
        <f t="shared" si="177"/>
        <v>04</v>
      </c>
      <c r="G855" s="34" t="str">
        <f t="shared" si="178"/>
        <v>005</v>
      </c>
      <c r="H855" s="33" t="str">
        <f t="shared" si="179"/>
        <v>E001</v>
      </c>
      <c r="I855" s="34">
        <f t="shared" si="180"/>
        <v>29101</v>
      </c>
      <c r="J855" s="34">
        <f t="shared" si="171"/>
        <v>1</v>
      </c>
      <c r="K855" s="34">
        <f t="shared" si="181"/>
        <v>1</v>
      </c>
      <c r="L855" s="34">
        <f t="shared" si="182"/>
        <v>30</v>
      </c>
      <c r="M855" s="34" t="s">
        <v>22</v>
      </c>
      <c r="N855" s="30">
        <v>40030</v>
      </c>
      <c r="O855" s="30" t="s">
        <v>55</v>
      </c>
      <c r="P855" s="30">
        <v>57</v>
      </c>
      <c r="Q855" s="30">
        <v>0</v>
      </c>
      <c r="R855" s="30">
        <v>29101</v>
      </c>
      <c r="S855" s="24">
        <f t="shared" si="172"/>
        <v>29650.58</v>
      </c>
      <c r="T855" s="24">
        <v>0</v>
      </c>
      <c r="U855" s="24">
        <v>0</v>
      </c>
      <c r="V855" s="24">
        <v>0</v>
      </c>
      <c r="W855" s="24">
        <v>7391.52</v>
      </c>
      <c r="X855" s="24">
        <v>638.93000000000006</v>
      </c>
      <c r="Y855" s="24">
        <v>0</v>
      </c>
      <c r="Z855" s="24">
        <v>0</v>
      </c>
      <c r="AA855" s="24">
        <v>12000</v>
      </c>
      <c r="AB855" s="24">
        <v>9620.1299999999992</v>
      </c>
      <c r="AC855" s="24">
        <v>0</v>
      </c>
      <c r="AD855" s="24">
        <v>0</v>
      </c>
      <c r="AE855" s="24">
        <v>0</v>
      </c>
      <c r="AG855" s="35">
        <v>29650.58</v>
      </c>
      <c r="AH855" s="24">
        <f t="shared" si="183"/>
        <v>0</v>
      </c>
    </row>
    <row r="856" spans="1:34" s="24" customFormat="1" x14ac:dyDescent="0.2">
      <c r="A856" s="33">
        <f t="shared" si="173"/>
        <v>2000</v>
      </c>
      <c r="B856" s="33">
        <f t="shared" si="174"/>
        <v>2900</v>
      </c>
      <c r="C856" s="34" t="s">
        <v>17</v>
      </c>
      <c r="D856" s="34" t="str">
        <f t="shared" si="175"/>
        <v>2</v>
      </c>
      <c r="E856" s="34">
        <f t="shared" si="176"/>
        <v>5</v>
      </c>
      <c r="F856" s="34" t="str">
        <f t="shared" si="177"/>
        <v>04</v>
      </c>
      <c r="G856" s="34" t="str">
        <f t="shared" si="178"/>
        <v>005</v>
      </c>
      <c r="H856" s="33" t="str">
        <f t="shared" si="179"/>
        <v>E001</v>
      </c>
      <c r="I856" s="34">
        <f t="shared" si="180"/>
        <v>29201</v>
      </c>
      <c r="J856" s="34">
        <f t="shared" si="171"/>
        <v>1</v>
      </c>
      <c r="K856" s="34">
        <f t="shared" si="181"/>
        <v>1</v>
      </c>
      <c r="L856" s="34">
        <f t="shared" si="182"/>
        <v>30</v>
      </c>
      <c r="M856" s="34" t="s">
        <v>22</v>
      </c>
      <c r="N856" s="30">
        <v>40030</v>
      </c>
      <c r="O856" s="30" t="s">
        <v>55</v>
      </c>
      <c r="P856" s="30">
        <v>57</v>
      </c>
      <c r="Q856" s="30">
        <v>0</v>
      </c>
      <c r="R856" s="30">
        <v>29201</v>
      </c>
      <c r="S856" s="24">
        <f t="shared" si="172"/>
        <v>27918.04</v>
      </c>
      <c r="T856" s="24">
        <v>0</v>
      </c>
      <c r="U856" s="24">
        <v>935</v>
      </c>
      <c r="V856" s="24">
        <v>0</v>
      </c>
      <c r="W856" s="24">
        <v>0</v>
      </c>
      <c r="X856" s="24">
        <v>0</v>
      </c>
      <c r="Y856" s="24">
        <v>1253</v>
      </c>
      <c r="Z856" s="24">
        <v>0</v>
      </c>
      <c r="AA856" s="24">
        <v>22205.16</v>
      </c>
      <c r="AB856" s="24">
        <v>0</v>
      </c>
      <c r="AC856" s="24">
        <v>3524.88</v>
      </c>
      <c r="AD856" s="24">
        <v>0</v>
      </c>
      <c r="AE856" s="24">
        <v>0</v>
      </c>
      <c r="AG856" s="35">
        <v>27918.04</v>
      </c>
      <c r="AH856" s="24">
        <f t="shared" si="183"/>
        <v>0</v>
      </c>
    </row>
    <row r="857" spans="1:34" s="24" customFormat="1" x14ac:dyDescent="0.2">
      <c r="A857" s="33">
        <f t="shared" si="173"/>
        <v>2000</v>
      </c>
      <c r="B857" s="33">
        <f t="shared" si="174"/>
        <v>2900</v>
      </c>
      <c r="C857" s="34" t="s">
        <v>17</v>
      </c>
      <c r="D857" s="34" t="str">
        <f t="shared" si="175"/>
        <v>2</v>
      </c>
      <c r="E857" s="34">
        <f t="shared" si="176"/>
        <v>5</v>
      </c>
      <c r="F857" s="34" t="str">
        <f t="shared" si="177"/>
        <v>04</v>
      </c>
      <c r="G857" s="34" t="str">
        <f t="shared" si="178"/>
        <v>005</v>
      </c>
      <c r="H857" s="33" t="str">
        <f t="shared" si="179"/>
        <v>E001</v>
      </c>
      <c r="I857" s="34">
        <f t="shared" si="180"/>
        <v>29301</v>
      </c>
      <c r="J857" s="34">
        <f t="shared" si="171"/>
        <v>1</v>
      </c>
      <c r="K857" s="34">
        <f t="shared" si="181"/>
        <v>1</v>
      </c>
      <c r="L857" s="34">
        <f t="shared" si="182"/>
        <v>30</v>
      </c>
      <c r="M857" s="34" t="s">
        <v>22</v>
      </c>
      <c r="N857" s="30">
        <v>40030</v>
      </c>
      <c r="O857" s="30" t="s">
        <v>55</v>
      </c>
      <c r="P857" s="30">
        <v>57</v>
      </c>
      <c r="Q857" s="30">
        <v>0</v>
      </c>
      <c r="R857" s="30">
        <v>29301</v>
      </c>
      <c r="S857" s="24">
        <f t="shared" si="172"/>
        <v>6330.84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6330.84</v>
      </c>
      <c r="Z857" s="24">
        <v>0</v>
      </c>
      <c r="AA857" s="24">
        <v>0</v>
      </c>
      <c r="AB857" s="24">
        <v>0</v>
      </c>
      <c r="AC857" s="24">
        <v>0</v>
      </c>
      <c r="AD857" s="24">
        <v>0</v>
      </c>
      <c r="AG857" s="35">
        <v>6330.84</v>
      </c>
      <c r="AH857" s="24">
        <f t="shared" si="183"/>
        <v>0</v>
      </c>
    </row>
    <row r="858" spans="1:34" s="24" customFormat="1" x14ac:dyDescent="0.2">
      <c r="A858" s="33">
        <f t="shared" si="173"/>
        <v>2000</v>
      </c>
      <c r="B858" s="33">
        <f t="shared" si="174"/>
        <v>2900</v>
      </c>
      <c r="C858" s="34" t="s">
        <v>17</v>
      </c>
      <c r="D858" s="34" t="str">
        <f t="shared" si="175"/>
        <v>2</v>
      </c>
      <c r="E858" s="34">
        <f t="shared" si="176"/>
        <v>5</v>
      </c>
      <c r="F858" s="34" t="str">
        <f t="shared" si="177"/>
        <v>04</v>
      </c>
      <c r="G858" s="34" t="str">
        <f t="shared" si="178"/>
        <v>005</v>
      </c>
      <c r="H858" s="33" t="str">
        <f t="shared" si="179"/>
        <v>E001</v>
      </c>
      <c r="I858" s="34">
        <f t="shared" si="180"/>
        <v>29401</v>
      </c>
      <c r="J858" s="34">
        <f t="shared" si="171"/>
        <v>1</v>
      </c>
      <c r="K858" s="34">
        <f t="shared" si="181"/>
        <v>1</v>
      </c>
      <c r="L858" s="34">
        <f t="shared" si="182"/>
        <v>30</v>
      </c>
      <c r="M858" s="34" t="s">
        <v>22</v>
      </c>
      <c r="N858" s="30">
        <v>40030</v>
      </c>
      <c r="O858" s="30" t="s">
        <v>55</v>
      </c>
      <c r="P858" s="30">
        <v>57</v>
      </c>
      <c r="Q858" s="30">
        <v>0</v>
      </c>
      <c r="R858" s="30">
        <v>29401</v>
      </c>
      <c r="S858" s="24">
        <f t="shared" si="172"/>
        <v>253412.81</v>
      </c>
      <c r="T858" s="24">
        <v>0</v>
      </c>
      <c r="U858" s="24">
        <v>0</v>
      </c>
      <c r="V858" s="24">
        <v>26000</v>
      </c>
      <c r="W858" s="24">
        <v>4362</v>
      </c>
      <c r="X858" s="24">
        <v>0</v>
      </c>
      <c r="Y858" s="24">
        <v>0</v>
      </c>
      <c r="Z858" s="24">
        <v>2126</v>
      </c>
      <c r="AA858" s="24">
        <v>220924.81</v>
      </c>
      <c r="AB858" s="24">
        <v>0</v>
      </c>
      <c r="AC858" s="24">
        <v>0</v>
      </c>
      <c r="AD858" s="24">
        <v>0</v>
      </c>
      <c r="AE858" s="24">
        <v>0</v>
      </c>
      <c r="AG858" s="35">
        <v>253412.81</v>
      </c>
      <c r="AH858" s="24">
        <f t="shared" si="183"/>
        <v>0</v>
      </c>
    </row>
    <row r="859" spans="1:34" s="24" customFormat="1" x14ac:dyDescent="0.2">
      <c r="A859" s="33">
        <f t="shared" si="173"/>
        <v>2000</v>
      </c>
      <c r="B859" s="33">
        <f t="shared" si="174"/>
        <v>2900</v>
      </c>
      <c r="C859" s="34" t="s">
        <v>17</v>
      </c>
      <c r="D859" s="34" t="str">
        <f t="shared" si="175"/>
        <v>2</v>
      </c>
      <c r="E859" s="34">
        <f t="shared" si="176"/>
        <v>5</v>
      </c>
      <c r="F859" s="34" t="str">
        <f t="shared" si="177"/>
        <v>04</v>
      </c>
      <c r="G859" s="34" t="str">
        <f t="shared" si="178"/>
        <v>005</v>
      </c>
      <c r="H859" s="33" t="str">
        <f t="shared" si="179"/>
        <v>E001</v>
      </c>
      <c r="I859" s="34">
        <f t="shared" si="180"/>
        <v>29501</v>
      </c>
      <c r="J859" s="34">
        <f t="shared" si="171"/>
        <v>1</v>
      </c>
      <c r="K859" s="34">
        <f t="shared" si="181"/>
        <v>1</v>
      </c>
      <c r="L859" s="34">
        <f t="shared" si="182"/>
        <v>30</v>
      </c>
      <c r="M859" s="34" t="s">
        <v>22</v>
      </c>
      <c r="N859" s="30">
        <v>40030</v>
      </c>
      <c r="O859" s="30" t="s">
        <v>55</v>
      </c>
      <c r="P859" s="30">
        <v>57</v>
      </c>
      <c r="Q859" s="30">
        <v>0</v>
      </c>
      <c r="R859" s="30">
        <v>29501</v>
      </c>
      <c r="S859" s="24">
        <f t="shared" si="172"/>
        <v>94703.59</v>
      </c>
      <c r="T859" s="24">
        <v>0</v>
      </c>
      <c r="U859" s="24">
        <v>0</v>
      </c>
      <c r="V859" s="24">
        <v>0</v>
      </c>
      <c r="W859" s="24">
        <v>12470</v>
      </c>
      <c r="X859" s="24">
        <v>0</v>
      </c>
      <c r="Y859" s="24">
        <v>0</v>
      </c>
      <c r="Z859" s="24">
        <v>0</v>
      </c>
      <c r="AA859" s="24">
        <v>3449.84</v>
      </c>
      <c r="AB859" s="24">
        <v>35000</v>
      </c>
      <c r="AC859" s="24">
        <v>38795.75</v>
      </c>
      <c r="AD859" s="24">
        <v>4988</v>
      </c>
      <c r="AE859" s="24">
        <v>0</v>
      </c>
      <c r="AG859" s="35">
        <v>94703.59</v>
      </c>
      <c r="AH859" s="24">
        <f t="shared" si="183"/>
        <v>0</v>
      </c>
    </row>
    <row r="860" spans="1:34" s="24" customFormat="1" x14ac:dyDescent="0.2">
      <c r="A860" s="33">
        <f t="shared" si="173"/>
        <v>2000</v>
      </c>
      <c r="B860" s="33">
        <f t="shared" si="174"/>
        <v>2900</v>
      </c>
      <c r="C860" s="34" t="s">
        <v>17</v>
      </c>
      <c r="D860" s="34" t="str">
        <f t="shared" si="175"/>
        <v>2</v>
      </c>
      <c r="E860" s="34">
        <f t="shared" si="176"/>
        <v>5</v>
      </c>
      <c r="F860" s="34" t="str">
        <f t="shared" si="177"/>
        <v>04</v>
      </c>
      <c r="G860" s="34" t="str">
        <f t="shared" si="178"/>
        <v>005</v>
      </c>
      <c r="H860" s="33" t="str">
        <f t="shared" si="179"/>
        <v>E001</v>
      </c>
      <c r="I860" s="34">
        <f t="shared" si="180"/>
        <v>29601</v>
      </c>
      <c r="J860" s="34">
        <f t="shared" si="171"/>
        <v>1</v>
      </c>
      <c r="K860" s="34">
        <f t="shared" si="181"/>
        <v>1</v>
      </c>
      <c r="L860" s="34">
        <f t="shared" si="182"/>
        <v>30</v>
      </c>
      <c r="M860" s="34" t="s">
        <v>22</v>
      </c>
      <c r="N860" s="30">
        <v>40030</v>
      </c>
      <c r="O860" s="30" t="s">
        <v>55</v>
      </c>
      <c r="P860" s="30">
        <v>57</v>
      </c>
      <c r="Q860" s="30">
        <v>0</v>
      </c>
      <c r="R860" s="30">
        <v>29601</v>
      </c>
      <c r="S860" s="24">
        <f t="shared" si="172"/>
        <v>73930</v>
      </c>
      <c r="T860" s="24">
        <v>0</v>
      </c>
      <c r="U860" s="24">
        <v>3850.01</v>
      </c>
      <c r="V860" s="24">
        <v>10223.990000000002</v>
      </c>
      <c r="W860" s="24">
        <v>14207</v>
      </c>
      <c r="X860" s="24">
        <v>0</v>
      </c>
      <c r="Y860" s="24">
        <v>0</v>
      </c>
      <c r="Z860" s="24">
        <v>1668</v>
      </c>
      <c r="AA860" s="24">
        <v>0</v>
      </c>
      <c r="AB860" s="24">
        <v>0</v>
      </c>
      <c r="AC860" s="24">
        <v>20000</v>
      </c>
      <c r="AD860" s="24">
        <v>2748.99</v>
      </c>
      <c r="AE860" s="24">
        <v>21232.01</v>
      </c>
      <c r="AG860" s="35">
        <v>73930</v>
      </c>
      <c r="AH860" s="24">
        <f t="shared" si="183"/>
        <v>0</v>
      </c>
    </row>
    <row r="861" spans="1:34" s="24" customFormat="1" x14ac:dyDescent="0.2">
      <c r="A861" s="33">
        <f t="shared" si="173"/>
        <v>2000</v>
      </c>
      <c r="B861" s="33">
        <f t="shared" si="174"/>
        <v>2900</v>
      </c>
      <c r="C861" s="34" t="s">
        <v>17</v>
      </c>
      <c r="D861" s="34" t="str">
        <f t="shared" si="175"/>
        <v>2</v>
      </c>
      <c r="E861" s="34">
        <f t="shared" si="176"/>
        <v>5</v>
      </c>
      <c r="F861" s="34" t="str">
        <f t="shared" si="177"/>
        <v>04</v>
      </c>
      <c r="G861" s="34" t="str">
        <f t="shared" si="178"/>
        <v>005</v>
      </c>
      <c r="H861" s="33" t="str">
        <f t="shared" si="179"/>
        <v>E001</v>
      </c>
      <c r="I861" s="34">
        <f t="shared" si="180"/>
        <v>29801</v>
      </c>
      <c r="J861" s="34">
        <f t="shared" si="171"/>
        <v>1</v>
      </c>
      <c r="K861" s="34">
        <f t="shared" si="181"/>
        <v>1</v>
      </c>
      <c r="L861" s="34">
        <f t="shared" si="182"/>
        <v>30</v>
      </c>
      <c r="M861" s="34" t="s">
        <v>22</v>
      </c>
      <c r="N861" s="30">
        <v>40030</v>
      </c>
      <c r="O861" s="30" t="s">
        <v>55</v>
      </c>
      <c r="P861" s="30">
        <v>57</v>
      </c>
      <c r="Q861" s="30">
        <v>0</v>
      </c>
      <c r="R861" s="30">
        <v>29801</v>
      </c>
      <c r="S861" s="24">
        <f t="shared" si="172"/>
        <v>216840.00000000003</v>
      </c>
      <c r="T861" s="24">
        <v>10231</v>
      </c>
      <c r="U861" s="24">
        <v>2674.11</v>
      </c>
      <c r="V861" s="24">
        <v>12834.27</v>
      </c>
      <c r="W861" s="24">
        <v>11339.11</v>
      </c>
      <c r="X861" s="24">
        <v>855</v>
      </c>
      <c r="Y861" s="24">
        <v>151459.92000000001</v>
      </c>
      <c r="Z861" s="24">
        <v>10000</v>
      </c>
      <c r="AA861" s="24">
        <v>449.9</v>
      </c>
      <c r="AB861" s="24">
        <v>0</v>
      </c>
      <c r="AC861" s="24">
        <v>16996.689999999999</v>
      </c>
      <c r="AG861" s="35">
        <v>216840</v>
      </c>
      <c r="AH861" s="24">
        <f t="shared" si="183"/>
        <v>0</v>
      </c>
    </row>
    <row r="862" spans="1:34" s="24" customFormat="1" x14ac:dyDescent="0.2">
      <c r="A862" s="33">
        <f t="shared" si="173"/>
        <v>3000</v>
      </c>
      <c r="B862" s="33">
        <f t="shared" si="174"/>
        <v>3100</v>
      </c>
      <c r="C862" s="34" t="s">
        <v>17</v>
      </c>
      <c r="D862" s="34" t="str">
        <f t="shared" si="175"/>
        <v>2</v>
      </c>
      <c r="E862" s="34">
        <f t="shared" si="176"/>
        <v>5</v>
      </c>
      <c r="F862" s="34" t="str">
        <f t="shared" si="177"/>
        <v>04</v>
      </c>
      <c r="G862" s="34" t="str">
        <f t="shared" si="178"/>
        <v>005</v>
      </c>
      <c r="H862" s="33" t="str">
        <f t="shared" si="179"/>
        <v>E001</v>
      </c>
      <c r="I862" s="34">
        <f t="shared" si="180"/>
        <v>31101</v>
      </c>
      <c r="J862" s="34">
        <f t="shared" si="171"/>
        <v>1</v>
      </c>
      <c r="K862" s="34">
        <f t="shared" si="181"/>
        <v>1</v>
      </c>
      <c r="L862" s="34">
        <f t="shared" si="182"/>
        <v>30</v>
      </c>
      <c r="M862" s="34" t="s">
        <v>22</v>
      </c>
      <c r="N862" s="30">
        <v>40030</v>
      </c>
      <c r="O862" s="30" t="s">
        <v>55</v>
      </c>
      <c r="P862" s="30">
        <v>57</v>
      </c>
      <c r="Q862" s="30">
        <v>0</v>
      </c>
      <c r="R862" s="30">
        <v>31101</v>
      </c>
      <c r="S862" s="24">
        <f t="shared" si="172"/>
        <v>1054597.43</v>
      </c>
      <c r="T862" s="24">
        <v>70140</v>
      </c>
      <c r="U862" s="24">
        <v>65000</v>
      </c>
      <c r="V862" s="24">
        <v>115000</v>
      </c>
      <c r="W862" s="24">
        <v>84000</v>
      </c>
      <c r="X862" s="24">
        <v>85000</v>
      </c>
      <c r="Y862" s="24">
        <v>70140</v>
      </c>
      <c r="Z862" s="24">
        <v>123000</v>
      </c>
      <c r="AA862" s="24">
        <v>101000</v>
      </c>
      <c r="AB862" s="24">
        <v>95000</v>
      </c>
      <c r="AC862" s="24">
        <v>93000</v>
      </c>
      <c r="AD862" s="24">
        <v>78000</v>
      </c>
      <c r="AE862" s="24">
        <v>75317.429999999993</v>
      </c>
      <c r="AG862" s="35">
        <v>1054597.43</v>
      </c>
      <c r="AH862" s="24">
        <f t="shared" si="183"/>
        <v>0</v>
      </c>
    </row>
    <row r="863" spans="1:34" s="24" customFormat="1" x14ac:dyDescent="0.2">
      <c r="A863" s="33">
        <f t="shared" si="173"/>
        <v>3000</v>
      </c>
      <c r="B863" s="33">
        <f t="shared" si="174"/>
        <v>3100</v>
      </c>
      <c r="C863" s="34" t="s">
        <v>17</v>
      </c>
      <c r="D863" s="34" t="str">
        <f t="shared" si="175"/>
        <v>2</v>
      </c>
      <c r="E863" s="34">
        <f t="shared" si="176"/>
        <v>5</v>
      </c>
      <c r="F863" s="34" t="str">
        <f t="shared" si="177"/>
        <v>04</v>
      </c>
      <c r="G863" s="34" t="str">
        <f t="shared" si="178"/>
        <v>005</v>
      </c>
      <c r="H863" s="33" t="str">
        <f t="shared" si="179"/>
        <v>E001</v>
      </c>
      <c r="I863" s="34">
        <f t="shared" si="180"/>
        <v>31201</v>
      </c>
      <c r="J863" s="34">
        <f t="shared" si="171"/>
        <v>1</v>
      </c>
      <c r="K863" s="34">
        <f t="shared" si="181"/>
        <v>1</v>
      </c>
      <c r="L863" s="34">
        <f t="shared" si="182"/>
        <v>30</v>
      </c>
      <c r="M863" s="34" t="s">
        <v>22</v>
      </c>
      <c r="N863" s="30">
        <v>40030</v>
      </c>
      <c r="O863" s="30" t="s">
        <v>55</v>
      </c>
      <c r="P863" s="30">
        <v>57</v>
      </c>
      <c r="Q863" s="30">
        <v>0</v>
      </c>
      <c r="R863" s="30">
        <v>31201</v>
      </c>
      <c r="S863" s="24">
        <f t="shared" si="172"/>
        <v>67529.03</v>
      </c>
      <c r="T863" s="24">
        <v>0</v>
      </c>
      <c r="Y863" s="24">
        <v>7520.94</v>
      </c>
      <c r="Z863" s="24">
        <v>5176.2199999999993</v>
      </c>
      <c r="AA863" s="24">
        <v>0</v>
      </c>
      <c r="AB863" s="24">
        <v>33000</v>
      </c>
      <c r="AC863" s="24">
        <v>21831.87</v>
      </c>
      <c r="AD863" s="24">
        <v>0</v>
      </c>
      <c r="AE863" s="24">
        <v>0</v>
      </c>
      <c r="AG863" s="35">
        <v>67529.03</v>
      </c>
      <c r="AH863" s="24">
        <f t="shared" si="183"/>
        <v>0</v>
      </c>
    </row>
    <row r="864" spans="1:34" s="24" customFormat="1" x14ac:dyDescent="0.2">
      <c r="A864" s="33">
        <f t="shared" si="173"/>
        <v>3000</v>
      </c>
      <c r="B864" s="33">
        <f t="shared" si="174"/>
        <v>3100</v>
      </c>
      <c r="C864" s="34" t="s">
        <v>17</v>
      </c>
      <c r="D864" s="34" t="str">
        <f t="shared" si="175"/>
        <v>2</v>
      </c>
      <c r="E864" s="34">
        <f t="shared" si="176"/>
        <v>5</v>
      </c>
      <c r="F864" s="34" t="str">
        <f t="shared" si="177"/>
        <v>04</v>
      </c>
      <c r="G864" s="34" t="str">
        <f t="shared" si="178"/>
        <v>005</v>
      </c>
      <c r="H864" s="33" t="str">
        <f t="shared" si="179"/>
        <v>E001</v>
      </c>
      <c r="I864" s="34">
        <f t="shared" si="180"/>
        <v>31301</v>
      </c>
      <c r="J864" s="34">
        <f t="shared" si="171"/>
        <v>1</v>
      </c>
      <c r="K864" s="34">
        <f t="shared" si="181"/>
        <v>1</v>
      </c>
      <c r="L864" s="34">
        <f t="shared" si="182"/>
        <v>30</v>
      </c>
      <c r="M864" s="34" t="s">
        <v>22</v>
      </c>
      <c r="N864" s="30">
        <v>40030</v>
      </c>
      <c r="O864" s="30" t="s">
        <v>55</v>
      </c>
      <c r="P864" s="30">
        <v>57</v>
      </c>
      <c r="Q864" s="30">
        <v>0</v>
      </c>
      <c r="R864" s="30">
        <v>31301</v>
      </c>
      <c r="S864" s="24">
        <f t="shared" si="172"/>
        <v>73859.78</v>
      </c>
      <c r="T864" s="24">
        <v>0</v>
      </c>
      <c r="U864" s="24">
        <v>0</v>
      </c>
      <c r="V864" s="24">
        <v>0</v>
      </c>
      <c r="W864" s="24">
        <v>2000</v>
      </c>
      <c r="X864" s="24">
        <v>8429</v>
      </c>
      <c r="Y864" s="24">
        <v>0</v>
      </c>
      <c r="Z864" s="24">
        <v>63430.78</v>
      </c>
      <c r="AA864" s="24">
        <v>0</v>
      </c>
      <c r="AB864" s="24">
        <v>0</v>
      </c>
      <c r="AC864" s="24">
        <v>0</v>
      </c>
      <c r="AD864" s="24">
        <v>0</v>
      </c>
      <c r="AG864" s="35">
        <v>73859.78</v>
      </c>
      <c r="AH864" s="24">
        <f t="shared" si="183"/>
        <v>0</v>
      </c>
    </row>
    <row r="865" spans="1:34" s="24" customFormat="1" x14ac:dyDescent="0.2">
      <c r="A865" s="33">
        <f t="shared" si="173"/>
        <v>3000</v>
      </c>
      <c r="B865" s="33">
        <f t="shared" si="174"/>
        <v>3100</v>
      </c>
      <c r="C865" s="34" t="s">
        <v>17</v>
      </c>
      <c r="D865" s="34" t="str">
        <f t="shared" si="175"/>
        <v>2</v>
      </c>
      <c r="E865" s="34">
        <f t="shared" si="176"/>
        <v>5</v>
      </c>
      <c r="F865" s="34" t="str">
        <f t="shared" si="177"/>
        <v>04</v>
      </c>
      <c r="G865" s="34" t="str">
        <f t="shared" si="178"/>
        <v>005</v>
      </c>
      <c r="H865" s="33" t="str">
        <f t="shared" si="179"/>
        <v>E001</v>
      </c>
      <c r="I865" s="34">
        <f t="shared" si="180"/>
        <v>31801</v>
      </c>
      <c r="J865" s="34">
        <f t="shared" si="171"/>
        <v>1</v>
      </c>
      <c r="K865" s="34">
        <f t="shared" si="181"/>
        <v>1</v>
      </c>
      <c r="L865" s="34">
        <f t="shared" si="182"/>
        <v>30</v>
      </c>
      <c r="M865" s="34" t="s">
        <v>22</v>
      </c>
      <c r="N865" s="30">
        <v>40030</v>
      </c>
      <c r="O865" s="30" t="s">
        <v>55</v>
      </c>
      <c r="P865" s="30">
        <v>57</v>
      </c>
      <c r="Q865" s="30">
        <v>0</v>
      </c>
      <c r="R865" s="30">
        <v>31801</v>
      </c>
      <c r="S865" s="24">
        <f t="shared" si="172"/>
        <v>20192.5</v>
      </c>
      <c r="T865" s="24">
        <v>654.24</v>
      </c>
      <c r="U865" s="24">
        <v>401.75</v>
      </c>
      <c r="V865" s="24">
        <v>795.09</v>
      </c>
      <c r="W865" s="24">
        <v>2651.29</v>
      </c>
      <c r="X865" s="24">
        <v>0</v>
      </c>
      <c r="Y865" s="24">
        <v>0</v>
      </c>
      <c r="Z865" s="24">
        <v>0</v>
      </c>
      <c r="AA865" s="24">
        <v>0</v>
      </c>
      <c r="AB865" s="24">
        <v>0</v>
      </c>
      <c r="AC865" s="24">
        <v>9833.77</v>
      </c>
      <c r="AD865" s="24">
        <v>5856.36</v>
      </c>
      <c r="AE865" s="24">
        <v>0</v>
      </c>
      <c r="AG865" s="35">
        <v>20192.5</v>
      </c>
      <c r="AH865" s="24">
        <f t="shared" si="183"/>
        <v>0</v>
      </c>
    </row>
    <row r="866" spans="1:34" s="24" customFormat="1" x14ac:dyDescent="0.2">
      <c r="A866" s="33">
        <f t="shared" si="173"/>
        <v>3000</v>
      </c>
      <c r="B866" s="33">
        <f t="shared" si="174"/>
        <v>3100</v>
      </c>
      <c r="C866" s="34" t="s">
        <v>17</v>
      </c>
      <c r="D866" s="34" t="str">
        <f t="shared" si="175"/>
        <v>2</v>
      </c>
      <c r="E866" s="34">
        <f t="shared" si="176"/>
        <v>5</v>
      </c>
      <c r="F866" s="34" t="str">
        <f t="shared" si="177"/>
        <v>04</v>
      </c>
      <c r="G866" s="34" t="str">
        <f t="shared" si="178"/>
        <v>005</v>
      </c>
      <c r="H866" s="33" t="str">
        <f t="shared" si="179"/>
        <v>E001</v>
      </c>
      <c r="I866" s="34">
        <f t="shared" si="180"/>
        <v>31902</v>
      </c>
      <c r="J866" s="34">
        <f t="shared" si="171"/>
        <v>1</v>
      </c>
      <c r="K866" s="34">
        <f t="shared" si="181"/>
        <v>1</v>
      </c>
      <c r="L866" s="34">
        <f t="shared" si="182"/>
        <v>30</v>
      </c>
      <c r="M866" s="34" t="s">
        <v>22</v>
      </c>
      <c r="N866" s="30">
        <v>40030</v>
      </c>
      <c r="O866" s="30" t="s">
        <v>55</v>
      </c>
      <c r="P866" s="30">
        <v>57</v>
      </c>
      <c r="Q866" s="30">
        <v>0</v>
      </c>
      <c r="R866" s="30">
        <v>31902</v>
      </c>
      <c r="S866" s="24">
        <f t="shared" si="172"/>
        <v>13336.96</v>
      </c>
      <c r="T866" s="24">
        <v>0</v>
      </c>
      <c r="U866" s="24">
        <v>0</v>
      </c>
      <c r="V866" s="24">
        <v>0</v>
      </c>
      <c r="W866" s="24">
        <v>0</v>
      </c>
      <c r="X866" s="24">
        <v>0</v>
      </c>
      <c r="Y866" s="24">
        <v>0</v>
      </c>
      <c r="Z866" s="24">
        <v>0</v>
      </c>
      <c r="AA866" s="24">
        <v>0</v>
      </c>
      <c r="AB866" s="24">
        <v>0</v>
      </c>
      <c r="AC866" s="24">
        <v>13336.96</v>
      </c>
      <c r="AD866" s="24">
        <v>0</v>
      </c>
      <c r="AG866" s="35">
        <v>13336.96</v>
      </c>
      <c r="AH866" s="24">
        <f t="shared" si="183"/>
        <v>0</v>
      </c>
    </row>
    <row r="867" spans="1:34" s="24" customFormat="1" x14ac:dyDescent="0.2">
      <c r="A867" s="33">
        <f t="shared" si="173"/>
        <v>3000</v>
      </c>
      <c r="B867" s="33">
        <f t="shared" si="174"/>
        <v>3200</v>
      </c>
      <c r="C867" s="34" t="s">
        <v>17</v>
      </c>
      <c r="D867" s="34" t="str">
        <f t="shared" si="175"/>
        <v>2</v>
      </c>
      <c r="E867" s="34">
        <f t="shared" si="176"/>
        <v>5</v>
      </c>
      <c r="F867" s="34" t="str">
        <f t="shared" si="177"/>
        <v>04</v>
      </c>
      <c r="G867" s="34" t="str">
        <f t="shared" si="178"/>
        <v>005</v>
      </c>
      <c r="H867" s="33" t="str">
        <f t="shared" si="179"/>
        <v>E001</v>
      </c>
      <c r="I867" s="34">
        <f t="shared" si="180"/>
        <v>32601</v>
      </c>
      <c r="J867" s="34">
        <f t="shared" si="171"/>
        <v>1</v>
      </c>
      <c r="K867" s="34">
        <f t="shared" si="181"/>
        <v>1</v>
      </c>
      <c r="L867" s="34">
        <f t="shared" si="182"/>
        <v>30</v>
      </c>
      <c r="M867" s="34" t="s">
        <v>22</v>
      </c>
      <c r="N867" s="30">
        <v>40030</v>
      </c>
      <c r="O867" s="30" t="s">
        <v>55</v>
      </c>
      <c r="P867" s="30">
        <v>57</v>
      </c>
      <c r="Q867" s="30">
        <v>0</v>
      </c>
      <c r="R867" s="30">
        <v>32601</v>
      </c>
      <c r="S867" s="24">
        <f t="shared" si="172"/>
        <v>161436.37</v>
      </c>
      <c r="Z867" s="24">
        <v>65000</v>
      </c>
      <c r="AE867" s="24">
        <v>96436.37</v>
      </c>
      <c r="AG867" s="35">
        <v>161436.37</v>
      </c>
      <c r="AH867" s="24">
        <f t="shared" si="183"/>
        <v>0</v>
      </c>
    </row>
    <row r="868" spans="1:34" s="24" customFormat="1" x14ac:dyDescent="0.2">
      <c r="A868" s="33">
        <f t="shared" si="173"/>
        <v>3000</v>
      </c>
      <c r="B868" s="33">
        <f t="shared" si="174"/>
        <v>3300</v>
      </c>
      <c r="C868" s="34" t="s">
        <v>17</v>
      </c>
      <c r="D868" s="34" t="str">
        <f t="shared" si="175"/>
        <v>2</v>
      </c>
      <c r="E868" s="34">
        <f t="shared" si="176"/>
        <v>5</v>
      </c>
      <c r="F868" s="34" t="str">
        <f t="shared" si="177"/>
        <v>04</v>
      </c>
      <c r="G868" s="34" t="str">
        <f t="shared" si="178"/>
        <v>005</v>
      </c>
      <c r="H868" s="33" t="str">
        <f t="shared" si="179"/>
        <v>E001</v>
      </c>
      <c r="I868" s="34">
        <f t="shared" si="180"/>
        <v>33401</v>
      </c>
      <c r="J868" s="34">
        <f t="shared" si="171"/>
        <v>1</v>
      </c>
      <c r="K868" s="34">
        <f t="shared" si="181"/>
        <v>1</v>
      </c>
      <c r="L868" s="34">
        <f t="shared" si="182"/>
        <v>30</v>
      </c>
      <c r="M868" s="34" t="s">
        <v>22</v>
      </c>
      <c r="N868" s="30">
        <v>40030</v>
      </c>
      <c r="O868" s="30" t="s">
        <v>55</v>
      </c>
      <c r="P868" s="30">
        <v>57</v>
      </c>
      <c r="Q868" s="30">
        <v>0</v>
      </c>
      <c r="R868" s="30">
        <v>33401</v>
      </c>
      <c r="S868" s="24">
        <f t="shared" si="172"/>
        <v>560279.18000000005</v>
      </c>
      <c r="T868" s="24">
        <v>0</v>
      </c>
      <c r="U868" s="24">
        <v>0</v>
      </c>
      <c r="V868" s="24">
        <v>0</v>
      </c>
      <c r="W868" s="24">
        <v>0</v>
      </c>
      <c r="X868" s="24">
        <v>0</v>
      </c>
      <c r="Y868" s="24">
        <v>0</v>
      </c>
      <c r="Z868" s="24">
        <v>0</v>
      </c>
      <c r="AA868" s="24">
        <v>0</v>
      </c>
      <c r="AB868" s="24">
        <v>560279.18000000005</v>
      </c>
      <c r="AC868" s="24">
        <v>0</v>
      </c>
      <c r="AD868" s="24">
        <v>0</v>
      </c>
      <c r="AE868" s="24">
        <v>0</v>
      </c>
      <c r="AG868" s="35">
        <v>560279.18000000005</v>
      </c>
      <c r="AH868" s="24">
        <f t="shared" si="183"/>
        <v>0</v>
      </c>
    </row>
    <row r="869" spans="1:34" s="24" customFormat="1" x14ac:dyDescent="0.2">
      <c r="A869" s="33">
        <f t="shared" si="173"/>
        <v>3000</v>
      </c>
      <c r="B869" s="33">
        <f t="shared" si="174"/>
        <v>3300</v>
      </c>
      <c r="C869" s="34" t="s">
        <v>17</v>
      </c>
      <c r="D869" s="34" t="str">
        <f t="shared" si="175"/>
        <v>2</v>
      </c>
      <c r="E869" s="34">
        <f t="shared" si="176"/>
        <v>5</v>
      </c>
      <c r="F869" s="34" t="str">
        <f t="shared" si="177"/>
        <v>04</v>
      </c>
      <c r="G869" s="34" t="str">
        <f t="shared" si="178"/>
        <v>005</v>
      </c>
      <c r="H869" s="33" t="str">
        <f t="shared" si="179"/>
        <v>E001</v>
      </c>
      <c r="I869" s="34">
        <f t="shared" si="180"/>
        <v>33501</v>
      </c>
      <c r="J869" s="34">
        <f t="shared" si="171"/>
        <v>1</v>
      </c>
      <c r="K869" s="34">
        <f t="shared" si="181"/>
        <v>1</v>
      </c>
      <c r="L869" s="34">
        <f t="shared" si="182"/>
        <v>30</v>
      </c>
      <c r="M869" s="34" t="s">
        <v>22</v>
      </c>
      <c r="N869" s="30">
        <v>40030</v>
      </c>
      <c r="O869" s="30" t="s">
        <v>55</v>
      </c>
      <c r="P869" s="30">
        <v>57</v>
      </c>
      <c r="Q869" s="30">
        <v>0</v>
      </c>
      <c r="R869" s="30">
        <v>33501</v>
      </c>
      <c r="S869" s="24">
        <f t="shared" si="172"/>
        <v>76007.47</v>
      </c>
      <c r="T869" s="24">
        <v>0</v>
      </c>
      <c r="U869" s="24">
        <v>0</v>
      </c>
      <c r="V869" s="24">
        <v>0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76007.47</v>
      </c>
      <c r="AG869" s="35">
        <v>76007.47</v>
      </c>
      <c r="AH869" s="24">
        <f t="shared" si="183"/>
        <v>0</v>
      </c>
    </row>
    <row r="870" spans="1:34" s="24" customFormat="1" x14ac:dyDescent="0.2">
      <c r="A870" s="33">
        <f t="shared" si="173"/>
        <v>3000</v>
      </c>
      <c r="B870" s="33">
        <f t="shared" si="174"/>
        <v>3300</v>
      </c>
      <c r="C870" s="34" t="s">
        <v>17</v>
      </c>
      <c r="D870" s="34" t="str">
        <f t="shared" si="175"/>
        <v>2</v>
      </c>
      <c r="E870" s="34">
        <f t="shared" si="176"/>
        <v>5</v>
      </c>
      <c r="F870" s="34" t="str">
        <f t="shared" si="177"/>
        <v>04</v>
      </c>
      <c r="G870" s="34" t="str">
        <f t="shared" si="178"/>
        <v>005</v>
      </c>
      <c r="H870" s="33" t="str">
        <f t="shared" si="179"/>
        <v>E001</v>
      </c>
      <c r="I870" s="34">
        <f t="shared" si="180"/>
        <v>33602</v>
      </c>
      <c r="J870" s="34">
        <f t="shared" si="171"/>
        <v>1</v>
      </c>
      <c r="K870" s="34">
        <f t="shared" si="181"/>
        <v>1</v>
      </c>
      <c r="L870" s="34">
        <f t="shared" si="182"/>
        <v>30</v>
      </c>
      <c r="M870" s="34" t="s">
        <v>22</v>
      </c>
      <c r="N870" s="30">
        <v>40030</v>
      </c>
      <c r="O870" s="30" t="s">
        <v>55</v>
      </c>
      <c r="P870" s="30">
        <v>57</v>
      </c>
      <c r="Q870" s="30">
        <v>0</v>
      </c>
      <c r="R870" s="30">
        <v>33602</v>
      </c>
      <c r="S870" s="24">
        <f t="shared" si="172"/>
        <v>55287.5</v>
      </c>
      <c r="T870" s="24">
        <v>0</v>
      </c>
      <c r="U870" s="24">
        <v>0</v>
      </c>
      <c r="V870" s="24">
        <v>5548.28</v>
      </c>
      <c r="W870" s="24">
        <v>20612.96</v>
      </c>
      <c r="X870" s="24">
        <v>29126.26</v>
      </c>
      <c r="Y870" s="24">
        <v>0</v>
      </c>
      <c r="Z870" s="24">
        <v>0</v>
      </c>
      <c r="AA870" s="24">
        <v>0</v>
      </c>
      <c r="AB870" s="24">
        <v>0</v>
      </c>
      <c r="AC870" s="24">
        <v>0</v>
      </c>
      <c r="AD870" s="24">
        <v>0</v>
      </c>
      <c r="AG870" s="35">
        <v>55287.5</v>
      </c>
      <c r="AH870" s="24">
        <f t="shared" si="183"/>
        <v>0</v>
      </c>
    </row>
    <row r="871" spans="1:34" s="24" customFormat="1" x14ac:dyDescent="0.2">
      <c r="A871" s="33">
        <f t="shared" si="173"/>
        <v>3000</v>
      </c>
      <c r="B871" s="33">
        <f t="shared" si="174"/>
        <v>3300</v>
      </c>
      <c r="C871" s="34" t="s">
        <v>17</v>
      </c>
      <c r="D871" s="34" t="str">
        <f t="shared" si="175"/>
        <v>2</v>
      </c>
      <c r="E871" s="34">
        <f t="shared" si="176"/>
        <v>5</v>
      </c>
      <c r="F871" s="34" t="str">
        <f t="shared" si="177"/>
        <v>04</v>
      </c>
      <c r="G871" s="34" t="str">
        <f t="shared" si="178"/>
        <v>005</v>
      </c>
      <c r="H871" s="33" t="str">
        <f t="shared" si="179"/>
        <v>E001</v>
      </c>
      <c r="I871" s="34">
        <f t="shared" si="180"/>
        <v>33604</v>
      </c>
      <c r="J871" s="34">
        <f t="shared" si="171"/>
        <v>1</v>
      </c>
      <c r="K871" s="34">
        <f t="shared" si="181"/>
        <v>1</v>
      </c>
      <c r="L871" s="34">
        <f t="shared" si="182"/>
        <v>30</v>
      </c>
      <c r="M871" s="34" t="s">
        <v>22</v>
      </c>
      <c r="N871" s="30">
        <v>40030</v>
      </c>
      <c r="O871" s="30" t="s">
        <v>55</v>
      </c>
      <c r="P871" s="30">
        <v>57</v>
      </c>
      <c r="Q871" s="30">
        <v>0</v>
      </c>
      <c r="R871" s="30">
        <v>33604</v>
      </c>
      <c r="S871" s="24">
        <f t="shared" si="172"/>
        <v>13810.820000000002</v>
      </c>
      <c r="T871" s="24">
        <v>0</v>
      </c>
      <c r="U871" s="24">
        <v>0</v>
      </c>
      <c r="V871" s="24">
        <v>0</v>
      </c>
      <c r="W871" s="24">
        <v>0</v>
      </c>
      <c r="X871" s="24">
        <v>0</v>
      </c>
      <c r="Y871" s="24">
        <v>13810.820000000002</v>
      </c>
      <c r="Z871" s="24">
        <v>0</v>
      </c>
      <c r="AA871" s="24">
        <v>0</v>
      </c>
      <c r="AB871" s="24">
        <v>0</v>
      </c>
      <c r="AC871" s="24">
        <v>0</v>
      </c>
      <c r="AE871" s="24">
        <v>0</v>
      </c>
      <c r="AG871" s="35">
        <v>13810.820000000002</v>
      </c>
      <c r="AH871" s="24">
        <f t="shared" si="183"/>
        <v>0</v>
      </c>
    </row>
    <row r="872" spans="1:34" s="24" customFormat="1" x14ac:dyDescent="0.2">
      <c r="A872" s="33">
        <f t="shared" si="173"/>
        <v>3000</v>
      </c>
      <c r="B872" s="33">
        <f t="shared" si="174"/>
        <v>3300</v>
      </c>
      <c r="C872" s="34" t="s">
        <v>17</v>
      </c>
      <c r="D872" s="34" t="str">
        <f t="shared" si="175"/>
        <v>2</v>
      </c>
      <c r="E872" s="34">
        <f t="shared" si="176"/>
        <v>5</v>
      </c>
      <c r="F872" s="34" t="str">
        <f t="shared" si="177"/>
        <v>04</v>
      </c>
      <c r="G872" s="34" t="str">
        <f t="shared" si="178"/>
        <v>005</v>
      </c>
      <c r="H872" s="33" t="str">
        <f t="shared" si="179"/>
        <v>E001</v>
      </c>
      <c r="I872" s="34">
        <f t="shared" si="180"/>
        <v>33903</v>
      </c>
      <c r="J872" s="34">
        <f t="shared" si="171"/>
        <v>1</v>
      </c>
      <c r="K872" s="34">
        <f t="shared" si="181"/>
        <v>1</v>
      </c>
      <c r="L872" s="34">
        <f t="shared" si="182"/>
        <v>30</v>
      </c>
      <c r="M872" s="34" t="s">
        <v>22</v>
      </c>
      <c r="N872" s="30">
        <v>40030</v>
      </c>
      <c r="O872" s="30" t="s">
        <v>55</v>
      </c>
      <c r="P872" s="30">
        <v>57</v>
      </c>
      <c r="Q872" s="30">
        <v>0</v>
      </c>
      <c r="R872" s="30">
        <v>33903</v>
      </c>
      <c r="S872" s="24">
        <f t="shared" si="172"/>
        <v>299944.61</v>
      </c>
      <c r="T872" s="24">
        <v>0</v>
      </c>
      <c r="U872" s="24">
        <v>0</v>
      </c>
      <c r="V872" s="24">
        <v>0</v>
      </c>
      <c r="W872" s="24">
        <v>0</v>
      </c>
      <c r="X872" s="24">
        <v>0</v>
      </c>
      <c r="Y872" s="24">
        <v>0</v>
      </c>
      <c r="Z872" s="24">
        <v>0</v>
      </c>
      <c r="AA872" s="24">
        <v>0</v>
      </c>
      <c r="AB872" s="24">
        <v>0</v>
      </c>
      <c r="AC872" s="24">
        <v>149972.29999999999</v>
      </c>
      <c r="AD872" s="24">
        <v>149972.31</v>
      </c>
      <c r="AE872" s="24">
        <v>0</v>
      </c>
      <c r="AG872" s="35">
        <v>299944.61</v>
      </c>
      <c r="AH872" s="24">
        <f t="shared" si="183"/>
        <v>0</v>
      </c>
    </row>
    <row r="873" spans="1:34" s="24" customFormat="1" x14ac:dyDescent="0.2">
      <c r="A873" s="33">
        <f t="shared" si="173"/>
        <v>3000</v>
      </c>
      <c r="B873" s="33">
        <f t="shared" si="174"/>
        <v>3400</v>
      </c>
      <c r="C873" s="34" t="s">
        <v>17</v>
      </c>
      <c r="D873" s="34" t="str">
        <f t="shared" si="175"/>
        <v>2</v>
      </c>
      <c r="E873" s="34">
        <f t="shared" si="176"/>
        <v>5</v>
      </c>
      <c r="F873" s="34" t="str">
        <f t="shared" si="177"/>
        <v>04</v>
      </c>
      <c r="G873" s="34" t="str">
        <f t="shared" si="178"/>
        <v>005</v>
      </c>
      <c r="H873" s="33" t="str">
        <f t="shared" si="179"/>
        <v>E001</v>
      </c>
      <c r="I873" s="34">
        <f t="shared" si="180"/>
        <v>34101</v>
      </c>
      <c r="J873" s="34">
        <f t="shared" si="171"/>
        <v>1</v>
      </c>
      <c r="K873" s="34">
        <f t="shared" si="181"/>
        <v>1</v>
      </c>
      <c r="L873" s="34">
        <f t="shared" si="182"/>
        <v>30</v>
      </c>
      <c r="M873" s="34" t="s">
        <v>22</v>
      </c>
      <c r="N873" s="30">
        <v>40030</v>
      </c>
      <c r="O873" s="30" t="s">
        <v>55</v>
      </c>
      <c r="P873" s="30">
        <v>57</v>
      </c>
      <c r="Q873" s="30">
        <v>0</v>
      </c>
      <c r="R873" s="30">
        <v>34101</v>
      </c>
      <c r="S873" s="24">
        <f t="shared" si="172"/>
        <v>207.19</v>
      </c>
      <c r="T873" s="24">
        <v>0</v>
      </c>
      <c r="U873" s="24">
        <v>0</v>
      </c>
      <c r="V873" s="24">
        <v>0</v>
      </c>
      <c r="W873" s="24">
        <v>0</v>
      </c>
      <c r="X873" s="24">
        <v>0</v>
      </c>
      <c r="Y873" s="24">
        <v>0</v>
      </c>
      <c r="Z873" s="24">
        <v>0</v>
      </c>
      <c r="AA873" s="24">
        <v>0</v>
      </c>
      <c r="AB873" s="24">
        <v>0</v>
      </c>
      <c r="AC873" s="24">
        <v>0</v>
      </c>
      <c r="AD873" s="24">
        <v>0</v>
      </c>
      <c r="AE873" s="24">
        <v>207.19</v>
      </c>
      <c r="AG873" s="35">
        <v>207.19</v>
      </c>
      <c r="AH873" s="24">
        <f t="shared" si="183"/>
        <v>0</v>
      </c>
    </row>
    <row r="874" spans="1:34" s="24" customFormat="1" x14ac:dyDescent="0.2">
      <c r="A874" s="33">
        <f t="shared" si="173"/>
        <v>3000</v>
      </c>
      <c r="B874" s="33">
        <f t="shared" si="174"/>
        <v>3400</v>
      </c>
      <c r="C874" s="34" t="s">
        <v>17</v>
      </c>
      <c r="D874" s="34" t="str">
        <f t="shared" si="175"/>
        <v>2</v>
      </c>
      <c r="E874" s="34">
        <f t="shared" si="176"/>
        <v>5</v>
      </c>
      <c r="F874" s="34" t="str">
        <f t="shared" si="177"/>
        <v>04</v>
      </c>
      <c r="G874" s="34" t="str">
        <f t="shared" si="178"/>
        <v>005</v>
      </c>
      <c r="H874" s="33" t="str">
        <f t="shared" si="179"/>
        <v>E001</v>
      </c>
      <c r="I874" s="34">
        <f t="shared" si="180"/>
        <v>34601</v>
      </c>
      <c r="J874" s="34">
        <f t="shared" si="171"/>
        <v>1</v>
      </c>
      <c r="K874" s="34">
        <f t="shared" si="181"/>
        <v>1</v>
      </c>
      <c r="L874" s="34">
        <f t="shared" si="182"/>
        <v>30</v>
      </c>
      <c r="M874" s="34" t="s">
        <v>22</v>
      </c>
      <c r="N874" s="30">
        <v>40030</v>
      </c>
      <c r="O874" s="30" t="s">
        <v>55</v>
      </c>
      <c r="P874" s="30">
        <v>57</v>
      </c>
      <c r="Q874" s="30">
        <v>0</v>
      </c>
      <c r="R874" s="30">
        <v>34601</v>
      </c>
      <c r="S874" s="24">
        <f t="shared" si="172"/>
        <v>7597.0099999999993</v>
      </c>
      <c r="T874" s="24">
        <v>555</v>
      </c>
      <c r="U874" s="24">
        <v>0</v>
      </c>
      <c r="V874" s="24">
        <v>1541.85</v>
      </c>
      <c r="W874" s="24">
        <v>770.92</v>
      </c>
      <c r="X874" s="24">
        <v>0</v>
      </c>
      <c r="Y874" s="24">
        <v>1541.85</v>
      </c>
      <c r="Z874" s="24">
        <v>0</v>
      </c>
      <c r="AA874" s="24">
        <v>0</v>
      </c>
      <c r="AB874" s="24">
        <v>0</v>
      </c>
      <c r="AC874" s="24">
        <v>1541.85</v>
      </c>
      <c r="AD874" s="24">
        <v>0</v>
      </c>
      <c r="AE874" s="24">
        <v>1645.54</v>
      </c>
      <c r="AG874" s="35">
        <v>7597.0099999999993</v>
      </c>
      <c r="AH874" s="24">
        <f t="shared" si="183"/>
        <v>0</v>
      </c>
    </row>
    <row r="875" spans="1:34" s="24" customFormat="1" x14ac:dyDescent="0.2">
      <c r="A875" s="33">
        <f t="shared" si="173"/>
        <v>3000</v>
      </c>
      <c r="B875" s="33">
        <f t="shared" si="174"/>
        <v>3400</v>
      </c>
      <c r="C875" s="34" t="s">
        <v>17</v>
      </c>
      <c r="D875" s="34" t="str">
        <f t="shared" si="175"/>
        <v>2</v>
      </c>
      <c r="E875" s="34">
        <f t="shared" si="176"/>
        <v>5</v>
      </c>
      <c r="F875" s="34" t="str">
        <f t="shared" si="177"/>
        <v>04</v>
      </c>
      <c r="G875" s="34" t="str">
        <f t="shared" si="178"/>
        <v>005</v>
      </c>
      <c r="H875" s="33" t="str">
        <f t="shared" si="179"/>
        <v>E001</v>
      </c>
      <c r="I875" s="34">
        <f t="shared" si="180"/>
        <v>34701</v>
      </c>
      <c r="J875" s="34">
        <f t="shared" si="171"/>
        <v>1</v>
      </c>
      <c r="K875" s="34">
        <f t="shared" si="181"/>
        <v>1</v>
      </c>
      <c r="L875" s="34">
        <f t="shared" si="182"/>
        <v>30</v>
      </c>
      <c r="M875" s="34" t="s">
        <v>22</v>
      </c>
      <c r="N875" s="30">
        <v>40030</v>
      </c>
      <c r="O875" s="30" t="s">
        <v>55</v>
      </c>
      <c r="P875" s="30">
        <v>57</v>
      </c>
      <c r="Q875" s="30">
        <v>0</v>
      </c>
      <c r="R875" s="30">
        <v>34701</v>
      </c>
      <c r="S875" s="24">
        <f t="shared" si="172"/>
        <v>204486.07</v>
      </c>
      <c r="T875" s="24">
        <v>0</v>
      </c>
      <c r="U875" s="24">
        <v>17000</v>
      </c>
      <c r="V875" s="24">
        <v>11484</v>
      </c>
      <c r="W875" s="24">
        <v>17000</v>
      </c>
      <c r="X875" s="24">
        <v>17000</v>
      </c>
      <c r="Y875" s="24">
        <v>17000</v>
      </c>
      <c r="Z875" s="24">
        <v>17000</v>
      </c>
      <c r="AA875" s="24">
        <v>17000</v>
      </c>
      <c r="AB875" s="24">
        <v>17000</v>
      </c>
      <c r="AC875" s="24">
        <v>17000</v>
      </c>
      <c r="AD875" s="24">
        <v>17000</v>
      </c>
      <c r="AE875" s="24">
        <v>40002.07</v>
      </c>
      <c r="AG875" s="35">
        <v>204486.07</v>
      </c>
      <c r="AH875" s="24">
        <f t="shared" si="183"/>
        <v>0</v>
      </c>
    </row>
    <row r="876" spans="1:34" s="24" customFormat="1" x14ac:dyDescent="0.2">
      <c r="A876" s="33">
        <f t="shared" si="173"/>
        <v>3000</v>
      </c>
      <c r="B876" s="33">
        <f t="shared" si="174"/>
        <v>3500</v>
      </c>
      <c r="C876" s="34" t="s">
        <v>17</v>
      </c>
      <c r="D876" s="34" t="str">
        <f t="shared" si="175"/>
        <v>2</v>
      </c>
      <c r="E876" s="34">
        <f t="shared" si="176"/>
        <v>5</v>
      </c>
      <c r="F876" s="34" t="str">
        <f t="shared" si="177"/>
        <v>04</v>
      </c>
      <c r="G876" s="34" t="str">
        <f t="shared" si="178"/>
        <v>005</v>
      </c>
      <c r="H876" s="33" t="str">
        <f t="shared" si="179"/>
        <v>E001</v>
      </c>
      <c r="I876" s="34">
        <f t="shared" si="180"/>
        <v>35101</v>
      </c>
      <c r="J876" s="34">
        <f t="shared" si="171"/>
        <v>1</v>
      </c>
      <c r="K876" s="34">
        <f t="shared" si="181"/>
        <v>1</v>
      </c>
      <c r="L876" s="34">
        <f t="shared" si="182"/>
        <v>30</v>
      </c>
      <c r="M876" s="34" t="s">
        <v>22</v>
      </c>
      <c r="N876" s="30">
        <v>40030</v>
      </c>
      <c r="O876" s="30" t="s">
        <v>55</v>
      </c>
      <c r="P876" s="30">
        <v>57</v>
      </c>
      <c r="Q876" s="30">
        <v>0</v>
      </c>
      <c r="R876" s="30">
        <v>35101</v>
      </c>
      <c r="S876" s="24">
        <f t="shared" si="172"/>
        <v>4176700.31</v>
      </c>
      <c r="T876" s="24">
        <v>0</v>
      </c>
      <c r="U876" s="24">
        <v>0</v>
      </c>
      <c r="V876" s="24">
        <v>0</v>
      </c>
      <c r="W876" s="24">
        <v>0</v>
      </c>
      <c r="X876" s="24">
        <v>0</v>
      </c>
      <c r="Y876" s="24">
        <v>0</v>
      </c>
      <c r="Z876" s="24">
        <v>1250000</v>
      </c>
      <c r="AA876" s="24">
        <v>1250000</v>
      </c>
      <c r="AB876" s="24">
        <v>1250000</v>
      </c>
      <c r="AC876" s="24">
        <v>253700.31</v>
      </c>
      <c r="AD876" s="24">
        <v>173000</v>
      </c>
      <c r="AE876" s="24">
        <v>0</v>
      </c>
      <c r="AG876" s="35">
        <v>4176700.31</v>
      </c>
      <c r="AH876" s="24">
        <f t="shared" si="183"/>
        <v>0</v>
      </c>
    </row>
    <row r="877" spans="1:34" s="24" customFormat="1" x14ac:dyDescent="0.2">
      <c r="A877" s="33">
        <f t="shared" si="173"/>
        <v>3000</v>
      </c>
      <c r="B877" s="33">
        <f t="shared" si="174"/>
        <v>3500</v>
      </c>
      <c r="C877" s="34" t="s">
        <v>17</v>
      </c>
      <c r="D877" s="34" t="str">
        <f t="shared" si="175"/>
        <v>2</v>
      </c>
      <c r="E877" s="34">
        <f t="shared" si="176"/>
        <v>5</v>
      </c>
      <c r="F877" s="34" t="str">
        <f t="shared" si="177"/>
        <v>04</v>
      </c>
      <c r="G877" s="34" t="str">
        <f t="shared" si="178"/>
        <v>005</v>
      </c>
      <c r="H877" s="33" t="str">
        <f t="shared" si="179"/>
        <v>E001</v>
      </c>
      <c r="I877" s="34">
        <f t="shared" si="180"/>
        <v>35201</v>
      </c>
      <c r="J877" s="34">
        <f t="shared" si="171"/>
        <v>1</v>
      </c>
      <c r="K877" s="34">
        <f t="shared" si="181"/>
        <v>1</v>
      </c>
      <c r="L877" s="34">
        <f t="shared" si="182"/>
        <v>30</v>
      </c>
      <c r="M877" s="34" t="s">
        <v>22</v>
      </c>
      <c r="N877" s="30">
        <v>40030</v>
      </c>
      <c r="O877" s="30" t="s">
        <v>55</v>
      </c>
      <c r="P877" s="30">
        <v>57</v>
      </c>
      <c r="Q877" s="30">
        <v>0</v>
      </c>
      <c r="R877" s="30">
        <v>35201</v>
      </c>
      <c r="S877" s="24">
        <f t="shared" si="172"/>
        <v>31654.19</v>
      </c>
      <c r="T877" s="24">
        <v>0</v>
      </c>
      <c r="U877" s="24">
        <v>0</v>
      </c>
      <c r="V877" s="24">
        <v>0</v>
      </c>
      <c r="W877" s="24">
        <v>0</v>
      </c>
      <c r="X877" s="24">
        <v>0</v>
      </c>
      <c r="Y877" s="24">
        <v>0</v>
      </c>
      <c r="Z877" s="24">
        <v>15000</v>
      </c>
      <c r="AA877" s="24">
        <v>0</v>
      </c>
      <c r="AB877" s="24">
        <v>16654.189999999999</v>
      </c>
      <c r="AC877" s="24">
        <v>0</v>
      </c>
      <c r="AD877" s="24">
        <v>0</v>
      </c>
      <c r="AE877" s="24">
        <v>0</v>
      </c>
      <c r="AG877" s="35">
        <v>31654.19</v>
      </c>
      <c r="AH877" s="24">
        <f t="shared" si="183"/>
        <v>0</v>
      </c>
    </row>
    <row r="878" spans="1:34" s="24" customFormat="1" x14ac:dyDescent="0.2">
      <c r="A878" s="33">
        <f t="shared" si="173"/>
        <v>3000</v>
      </c>
      <c r="B878" s="33">
        <f t="shared" si="174"/>
        <v>3500</v>
      </c>
      <c r="C878" s="34" t="s">
        <v>17</v>
      </c>
      <c r="D878" s="34" t="str">
        <f t="shared" si="175"/>
        <v>2</v>
      </c>
      <c r="E878" s="34">
        <f t="shared" si="176"/>
        <v>5</v>
      </c>
      <c r="F878" s="34" t="str">
        <f t="shared" si="177"/>
        <v>04</v>
      </c>
      <c r="G878" s="34" t="str">
        <f t="shared" si="178"/>
        <v>005</v>
      </c>
      <c r="H878" s="33" t="str">
        <f t="shared" si="179"/>
        <v>E001</v>
      </c>
      <c r="I878" s="34">
        <f t="shared" si="180"/>
        <v>35301</v>
      </c>
      <c r="J878" s="34">
        <f t="shared" si="171"/>
        <v>1</v>
      </c>
      <c r="K878" s="34">
        <f t="shared" si="181"/>
        <v>1</v>
      </c>
      <c r="L878" s="34">
        <f t="shared" si="182"/>
        <v>30</v>
      </c>
      <c r="M878" s="34" t="s">
        <v>22</v>
      </c>
      <c r="N878" s="30">
        <v>40030</v>
      </c>
      <c r="O878" s="30" t="s">
        <v>55</v>
      </c>
      <c r="P878" s="30">
        <v>57</v>
      </c>
      <c r="Q878" s="30">
        <v>0</v>
      </c>
      <c r="R878" s="30">
        <v>35301</v>
      </c>
      <c r="S878" s="24">
        <f t="shared" si="172"/>
        <v>266165.71000000002</v>
      </c>
      <c r="T878" s="24">
        <v>0</v>
      </c>
      <c r="U878" s="24">
        <v>0</v>
      </c>
      <c r="V878" s="24">
        <v>812</v>
      </c>
      <c r="W878" s="24">
        <v>754</v>
      </c>
      <c r="X878" s="24">
        <v>0</v>
      </c>
      <c r="Y878" s="24">
        <v>0</v>
      </c>
      <c r="Z878" s="24">
        <v>263207.71000000002</v>
      </c>
      <c r="AA878" s="24">
        <v>0</v>
      </c>
      <c r="AB878" s="24">
        <v>1392</v>
      </c>
      <c r="AC878" s="24">
        <v>0</v>
      </c>
      <c r="AD878" s="24">
        <v>0</v>
      </c>
      <c r="AE878" s="24">
        <v>0</v>
      </c>
      <c r="AG878" s="35">
        <v>266165.71000000002</v>
      </c>
      <c r="AH878" s="24">
        <f t="shared" si="183"/>
        <v>0</v>
      </c>
    </row>
    <row r="879" spans="1:34" s="24" customFormat="1" x14ac:dyDescent="0.2">
      <c r="A879" s="33">
        <f t="shared" si="173"/>
        <v>3000</v>
      </c>
      <c r="B879" s="33">
        <f t="shared" si="174"/>
        <v>3500</v>
      </c>
      <c r="C879" s="34" t="s">
        <v>17</v>
      </c>
      <c r="D879" s="34" t="str">
        <f t="shared" si="175"/>
        <v>2</v>
      </c>
      <c r="E879" s="34">
        <f t="shared" si="176"/>
        <v>5</v>
      </c>
      <c r="F879" s="34" t="str">
        <f t="shared" si="177"/>
        <v>04</v>
      </c>
      <c r="G879" s="34" t="str">
        <f t="shared" si="178"/>
        <v>005</v>
      </c>
      <c r="H879" s="33" t="str">
        <f t="shared" si="179"/>
        <v>E001</v>
      </c>
      <c r="I879" s="34">
        <f t="shared" si="180"/>
        <v>35401</v>
      </c>
      <c r="J879" s="34">
        <f t="shared" si="171"/>
        <v>1</v>
      </c>
      <c r="K879" s="34">
        <f t="shared" si="181"/>
        <v>1</v>
      </c>
      <c r="L879" s="34">
        <f t="shared" si="182"/>
        <v>30</v>
      </c>
      <c r="M879" s="34" t="s">
        <v>22</v>
      </c>
      <c r="N879" s="30">
        <v>40030</v>
      </c>
      <c r="O879" s="30" t="s">
        <v>55</v>
      </c>
      <c r="P879" s="30">
        <v>57</v>
      </c>
      <c r="Q879" s="30">
        <v>0</v>
      </c>
      <c r="R879" s="30">
        <v>35401</v>
      </c>
      <c r="S879" s="24">
        <f t="shared" si="172"/>
        <v>332349.82</v>
      </c>
      <c r="V879" s="24">
        <v>0</v>
      </c>
      <c r="W879" s="24">
        <v>0</v>
      </c>
      <c r="X879" s="24">
        <v>0</v>
      </c>
      <c r="Y879" s="24">
        <v>0</v>
      </c>
      <c r="Z879" s="24">
        <v>4466</v>
      </c>
      <c r="AA879" s="24">
        <v>0</v>
      </c>
      <c r="AB879" s="24">
        <v>0</v>
      </c>
      <c r="AC879" s="24">
        <v>327883.82</v>
      </c>
      <c r="AD879" s="24">
        <v>0</v>
      </c>
      <c r="AE879" s="24">
        <v>0</v>
      </c>
      <c r="AG879" s="35">
        <v>332349.82</v>
      </c>
      <c r="AH879" s="24">
        <f t="shared" si="183"/>
        <v>0</v>
      </c>
    </row>
    <row r="880" spans="1:34" s="24" customFormat="1" x14ac:dyDescent="0.2">
      <c r="A880" s="33">
        <f t="shared" si="173"/>
        <v>3000</v>
      </c>
      <c r="B880" s="33">
        <f t="shared" si="174"/>
        <v>3500</v>
      </c>
      <c r="C880" s="34" t="s">
        <v>17</v>
      </c>
      <c r="D880" s="34" t="str">
        <f t="shared" si="175"/>
        <v>2</v>
      </c>
      <c r="E880" s="34">
        <f t="shared" si="176"/>
        <v>5</v>
      </c>
      <c r="F880" s="34" t="str">
        <f t="shared" si="177"/>
        <v>04</v>
      </c>
      <c r="G880" s="34" t="str">
        <f t="shared" si="178"/>
        <v>005</v>
      </c>
      <c r="H880" s="33" t="str">
        <f t="shared" si="179"/>
        <v>E001</v>
      </c>
      <c r="I880" s="34">
        <f t="shared" si="180"/>
        <v>35501</v>
      </c>
      <c r="J880" s="34">
        <f t="shared" si="171"/>
        <v>1</v>
      </c>
      <c r="K880" s="34">
        <f t="shared" si="181"/>
        <v>1</v>
      </c>
      <c r="L880" s="34">
        <f t="shared" si="182"/>
        <v>30</v>
      </c>
      <c r="M880" s="34" t="s">
        <v>22</v>
      </c>
      <c r="N880" s="30">
        <v>40030</v>
      </c>
      <c r="O880" s="30" t="s">
        <v>55</v>
      </c>
      <c r="P880" s="30">
        <v>57</v>
      </c>
      <c r="Q880" s="30">
        <v>0</v>
      </c>
      <c r="R880" s="30">
        <v>35501</v>
      </c>
      <c r="S880" s="24">
        <f t="shared" si="172"/>
        <v>211027.94</v>
      </c>
      <c r="U880" s="24">
        <v>2250.4</v>
      </c>
      <c r="V880" s="24">
        <v>6670</v>
      </c>
      <c r="W880" s="24">
        <v>382.8</v>
      </c>
      <c r="X880" s="24">
        <v>0</v>
      </c>
      <c r="Y880" s="24">
        <v>0</v>
      </c>
      <c r="Z880" s="24">
        <v>2354.8000000000002</v>
      </c>
      <c r="AA880" s="24">
        <v>510.4</v>
      </c>
      <c r="AB880" s="24">
        <v>0</v>
      </c>
      <c r="AC880" s="24">
        <v>108000</v>
      </c>
      <c r="AD880" s="24">
        <v>90859.54</v>
      </c>
      <c r="AG880" s="35">
        <v>211027.94</v>
      </c>
      <c r="AH880" s="24">
        <f t="shared" si="183"/>
        <v>0</v>
      </c>
    </row>
    <row r="881" spans="1:34" s="24" customFormat="1" x14ac:dyDescent="0.2">
      <c r="A881" s="33">
        <f t="shared" si="173"/>
        <v>3000</v>
      </c>
      <c r="B881" s="33">
        <f t="shared" si="174"/>
        <v>3500</v>
      </c>
      <c r="C881" s="34" t="s">
        <v>17</v>
      </c>
      <c r="D881" s="34" t="str">
        <f t="shared" si="175"/>
        <v>2</v>
      </c>
      <c r="E881" s="34">
        <f t="shared" si="176"/>
        <v>5</v>
      </c>
      <c r="F881" s="34" t="str">
        <f t="shared" si="177"/>
        <v>04</v>
      </c>
      <c r="G881" s="34" t="str">
        <f t="shared" si="178"/>
        <v>005</v>
      </c>
      <c r="H881" s="33" t="str">
        <f t="shared" si="179"/>
        <v>E001</v>
      </c>
      <c r="I881" s="34">
        <f t="shared" si="180"/>
        <v>35701</v>
      </c>
      <c r="J881" s="34">
        <f t="shared" si="171"/>
        <v>1</v>
      </c>
      <c r="K881" s="34">
        <f t="shared" si="181"/>
        <v>1</v>
      </c>
      <c r="L881" s="34">
        <f t="shared" si="182"/>
        <v>30</v>
      </c>
      <c r="M881" s="34" t="s">
        <v>22</v>
      </c>
      <c r="N881" s="30">
        <v>40030</v>
      </c>
      <c r="O881" s="30" t="s">
        <v>55</v>
      </c>
      <c r="P881" s="30">
        <v>57</v>
      </c>
      <c r="Q881" s="30">
        <v>0</v>
      </c>
      <c r="R881" s="30">
        <v>35701</v>
      </c>
      <c r="S881" s="24">
        <f t="shared" si="172"/>
        <v>316218.03000000003</v>
      </c>
      <c r="T881" s="24">
        <v>0</v>
      </c>
      <c r="U881" s="24">
        <v>0</v>
      </c>
      <c r="V881" s="24">
        <v>0</v>
      </c>
      <c r="W881" s="24">
        <v>0</v>
      </c>
      <c r="X881" s="24">
        <v>0</v>
      </c>
      <c r="Y881" s="24">
        <v>0</v>
      </c>
      <c r="Z881" s="24">
        <v>17745.73</v>
      </c>
      <c r="AA881" s="24">
        <v>42614.28</v>
      </c>
      <c r="AB881" s="24">
        <v>3712</v>
      </c>
      <c r="AC881" s="24">
        <v>89805.27</v>
      </c>
      <c r="AD881" s="24">
        <v>162340.75</v>
      </c>
      <c r="AG881" s="35">
        <v>316218.03000000003</v>
      </c>
      <c r="AH881" s="24">
        <f t="shared" si="183"/>
        <v>0</v>
      </c>
    </row>
    <row r="882" spans="1:34" s="24" customFormat="1" x14ac:dyDescent="0.2">
      <c r="A882" s="33">
        <f t="shared" si="173"/>
        <v>3000</v>
      </c>
      <c r="B882" s="33">
        <f t="shared" si="174"/>
        <v>3500</v>
      </c>
      <c r="C882" s="34" t="s">
        <v>17</v>
      </c>
      <c r="D882" s="34" t="str">
        <f t="shared" si="175"/>
        <v>2</v>
      </c>
      <c r="E882" s="34">
        <f t="shared" si="176"/>
        <v>5</v>
      </c>
      <c r="F882" s="34" t="str">
        <f t="shared" si="177"/>
        <v>04</v>
      </c>
      <c r="G882" s="34" t="str">
        <f t="shared" si="178"/>
        <v>005</v>
      </c>
      <c r="H882" s="33" t="str">
        <f t="shared" si="179"/>
        <v>E001</v>
      </c>
      <c r="I882" s="34">
        <f t="shared" si="180"/>
        <v>35801</v>
      </c>
      <c r="J882" s="34">
        <f t="shared" si="171"/>
        <v>1</v>
      </c>
      <c r="K882" s="34">
        <f t="shared" si="181"/>
        <v>1</v>
      </c>
      <c r="L882" s="34">
        <f t="shared" si="182"/>
        <v>30</v>
      </c>
      <c r="M882" s="34" t="s">
        <v>22</v>
      </c>
      <c r="N882" s="30">
        <v>40030</v>
      </c>
      <c r="O882" s="30" t="s">
        <v>55</v>
      </c>
      <c r="P882" s="30">
        <v>57</v>
      </c>
      <c r="Q882" s="30">
        <v>0</v>
      </c>
      <c r="R882" s="30">
        <v>35801</v>
      </c>
      <c r="S882" s="24">
        <f t="shared" si="172"/>
        <v>4606.16</v>
      </c>
      <c r="T882" s="24">
        <v>0</v>
      </c>
      <c r="U882" s="24">
        <v>0</v>
      </c>
      <c r="V882" s="24">
        <v>0</v>
      </c>
      <c r="W882" s="24">
        <v>0</v>
      </c>
      <c r="X882" s="24">
        <v>0</v>
      </c>
      <c r="Y882" s="24">
        <v>0</v>
      </c>
      <c r="Z882" s="24">
        <v>0</v>
      </c>
      <c r="AA882" s="24">
        <v>4606.16</v>
      </c>
      <c r="AB882" s="24">
        <v>0</v>
      </c>
      <c r="AC882" s="24">
        <v>0</v>
      </c>
      <c r="AD882" s="24">
        <v>0</v>
      </c>
      <c r="AG882" s="35">
        <v>4606.16</v>
      </c>
      <c r="AH882" s="24">
        <f t="shared" si="183"/>
        <v>0</v>
      </c>
    </row>
    <row r="883" spans="1:34" s="24" customFormat="1" x14ac:dyDescent="0.2">
      <c r="A883" s="33">
        <f t="shared" si="173"/>
        <v>3000</v>
      </c>
      <c r="B883" s="33">
        <f t="shared" si="174"/>
        <v>3500</v>
      </c>
      <c r="C883" s="34" t="s">
        <v>17</v>
      </c>
      <c r="D883" s="34" t="str">
        <f t="shared" si="175"/>
        <v>2</v>
      </c>
      <c r="E883" s="34">
        <f t="shared" si="176"/>
        <v>5</v>
      </c>
      <c r="F883" s="34" t="str">
        <f t="shared" si="177"/>
        <v>04</v>
      </c>
      <c r="G883" s="34" t="str">
        <f t="shared" si="178"/>
        <v>005</v>
      </c>
      <c r="H883" s="33" t="str">
        <f t="shared" si="179"/>
        <v>E001</v>
      </c>
      <c r="I883" s="34">
        <f t="shared" si="180"/>
        <v>35901</v>
      </c>
      <c r="J883" s="34">
        <f t="shared" si="171"/>
        <v>1</v>
      </c>
      <c r="K883" s="34">
        <f t="shared" si="181"/>
        <v>1</v>
      </c>
      <c r="L883" s="34">
        <f t="shared" si="182"/>
        <v>30</v>
      </c>
      <c r="M883" s="34" t="s">
        <v>22</v>
      </c>
      <c r="N883" s="30">
        <v>40030</v>
      </c>
      <c r="O883" s="30" t="s">
        <v>55</v>
      </c>
      <c r="P883" s="30">
        <v>57</v>
      </c>
      <c r="Q883" s="30">
        <v>0</v>
      </c>
      <c r="R883" s="30">
        <v>35901</v>
      </c>
      <c r="S883" s="24">
        <f t="shared" si="172"/>
        <v>524669.94999999995</v>
      </c>
      <c r="T883" s="24">
        <v>0</v>
      </c>
      <c r="U883" s="24">
        <v>0</v>
      </c>
      <c r="V883" s="24">
        <v>21152.02</v>
      </c>
      <c r="W883" s="24">
        <v>0</v>
      </c>
      <c r="X883" s="24">
        <v>31000.07</v>
      </c>
      <c r="Y883" s="24">
        <v>76570</v>
      </c>
      <c r="Z883" s="24">
        <v>31000.07</v>
      </c>
      <c r="AA883" s="24">
        <v>25625.59</v>
      </c>
      <c r="AB883" s="24">
        <v>90000</v>
      </c>
      <c r="AC883" s="24">
        <v>137322.20000000001</v>
      </c>
      <c r="AD883" s="24">
        <v>112000</v>
      </c>
      <c r="AG883" s="35">
        <v>524669.94999999995</v>
      </c>
      <c r="AH883" s="24">
        <f t="shared" si="183"/>
        <v>0</v>
      </c>
    </row>
    <row r="884" spans="1:34" s="24" customFormat="1" x14ac:dyDescent="0.2">
      <c r="A884" s="33">
        <f t="shared" si="173"/>
        <v>3000</v>
      </c>
      <c r="B884" s="33">
        <f t="shared" si="174"/>
        <v>3700</v>
      </c>
      <c r="C884" s="34" t="s">
        <v>17</v>
      </c>
      <c r="D884" s="34" t="str">
        <f t="shared" si="175"/>
        <v>2</v>
      </c>
      <c r="E884" s="34">
        <f t="shared" si="176"/>
        <v>5</v>
      </c>
      <c r="F884" s="34" t="str">
        <f t="shared" si="177"/>
        <v>04</v>
      </c>
      <c r="G884" s="34" t="str">
        <f t="shared" si="178"/>
        <v>005</v>
      </c>
      <c r="H884" s="33" t="str">
        <f t="shared" si="179"/>
        <v>E001</v>
      </c>
      <c r="I884" s="34">
        <f t="shared" si="180"/>
        <v>37204</v>
      </c>
      <c r="J884" s="34">
        <f t="shared" si="171"/>
        <v>1</v>
      </c>
      <c r="K884" s="34">
        <f t="shared" si="181"/>
        <v>1</v>
      </c>
      <c r="L884" s="34">
        <f t="shared" si="182"/>
        <v>30</v>
      </c>
      <c r="M884" s="34" t="s">
        <v>22</v>
      </c>
      <c r="N884" s="30">
        <v>40030</v>
      </c>
      <c r="O884" s="30" t="s">
        <v>55</v>
      </c>
      <c r="P884" s="30">
        <v>57</v>
      </c>
      <c r="Q884" s="30">
        <v>0</v>
      </c>
      <c r="R884" s="30">
        <v>37204</v>
      </c>
      <c r="S884" s="24">
        <f t="shared" si="172"/>
        <v>87861.1</v>
      </c>
      <c r="U884" s="24">
        <v>1800</v>
      </c>
      <c r="V884" s="24">
        <v>10240</v>
      </c>
      <c r="W884" s="24">
        <v>11954</v>
      </c>
      <c r="X884" s="24">
        <v>11700</v>
      </c>
      <c r="Y884" s="24">
        <v>2223</v>
      </c>
      <c r="Z884" s="24">
        <v>6585</v>
      </c>
      <c r="AA884" s="24">
        <v>5500</v>
      </c>
      <c r="AB884" s="24">
        <v>23146</v>
      </c>
      <c r="AC884" s="24">
        <v>5000</v>
      </c>
      <c r="AD884" s="24">
        <v>7213.1</v>
      </c>
      <c r="AE884" s="24">
        <v>2500</v>
      </c>
      <c r="AG884" s="35">
        <v>87861.1</v>
      </c>
      <c r="AH884" s="24">
        <f t="shared" si="183"/>
        <v>0</v>
      </c>
    </row>
    <row r="885" spans="1:34" s="24" customFormat="1" x14ac:dyDescent="0.2">
      <c r="A885" s="33">
        <f t="shared" si="173"/>
        <v>3000</v>
      </c>
      <c r="B885" s="33">
        <f t="shared" si="174"/>
        <v>3700</v>
      </c>
      <c r="C885" s="34" t="s">
        <v>17</v>
      </c>
      <c r="D885" s="34" t="str">
        <f t="shared" si="175"/>
        <v>2</v>
      </c>
      <c r="E885" s="34">
        <f t="shared" si="176"/>
        <v>5</v>
      </c>
      <c r="F885" s="34" t="str">
        <f t="shared" si="177"/>
        <v>04</v>
      </c>
      <c r="G885" s="34" t="str">
        <f t="shared" si="178"/>
        <v>005</v>
      </c>
      <c r="H885" s="33" t="str">
        <f t="shared" si="179"/>
        <v>E001</v>
      </c>
      <c r="I885" s="34">
        <f t="shared" si="180"/>
        <v>37504</v>
      </c>
      <c r="J885" s="34">
        <f t="shared" si="171"/>
        <v>1</v>
      </c>
      <c r="K885" s="34">
        <f t="shared" si="181"/>
        <v>1</v>
      </c>
      <c r="L885" s="34">
        <f t="shared" si="182"/>
        <v>30</v>
      </c>
      <c r="M885" s="34" t="s">
        <v>22</v>
      </c>
      <c r="N885" s="30">
        <v>40030</v>
      </c>
      <c r="O885" s="30" t="s">
        <v>55</v>
      </c>
      <c r="P885" s="30">
        <v>57</v>
      </c>
      <c r="Q885" s="30">
        <v>0</v>
      </c>
      <c r="R885" s="30">
        <v>37504</v>
      </c>
      <c r="S885" s="24">
        <f t="shared" si="172"/>
        <v>25500</v>
      </c>
      <c r="T885" s="24">
        <v>0</v>
      </c>
      <c r="U885" s="24">
        <v>1500</v>
      </c>
      <c r="V885" s="24">
        <v>1774.91</v>
      </c>
      <c r="W885" s="24">
        <v>1939</v>
      </c>
      <c r="X885" s="24">
        <v>2200</v>
      </c>
      <c r="Y885" s="24">
        <v>3400</v>
      </c>
      <c r="Z885" s="24">
        <v>1700</v>
      </c>
      <c r="AA885" s="24">
        <v>1700</v>
      </c>
      <c r="AB885" s="24">
        <v>3664.21</v>
      </c>
      <c r="AC885" s="24">
        <v>4862.8</v>
      </c>
      <c r="AD885" s="24">
        <v>2759.08</v>
      </c>
      <c r="AG885" s="35">
        <v>25500</v>
      </c>
      <c r="AH885" s="24">
        <f t="shared" si="183"/>
        <v>0</v>
      </c>
    </row>
    <row r="886" spans="1:34" s="24" customFormat="1" x14ac:dyDescent="0.2">
      <c r="A886" s="33">
        <f t="shared" si="173"/>
        <v>3000</v>
      </c>
      <c r="B886" s="33">
        <f t="shared" si="174"/>
        <v>3700</v>
      </c>
      <c r="C886" s="34" t="s">
        <v>17</v>
      </c>
      <c r="D886" s="34" t="str">
        <f t="shared" si="175"/>
        <v>2</v>
      </c>
      <c r="E886" s="34">
        <f t="shared" si="176"/>
        <v>5</v>
      </c>
      <c r="F886" s="34" t="str">
        <f t="shared" si="177"/>
        <v>04</v>
      </c>
      <c r="G886" s="34" t="str">
        <f t="shared" si="178"/>
        <v>005</v>
      </c>
      <c r="H886" s="33" t="str">
        <f t="shared" si="179"/>
        <v>E001</v>
      </c>
      <c r="I886" s="34">
        <f t="shared" si="180"/>
        <v>37602</v>
      </c>
      <c r="J886" s="34">
        <f t="shared" si="171"/>
        <v>1</v>
      </c>
      <c r="K886" s="34">
        <f t="shared" si="181"/>
        <v>1</v>
      </c>
      <c r="L886" s="34">
        <f t="shared" si="182"/>
        <v>30</v>
      </c>
      <c r="M886" s="34" t="s">
        <v>22</v>
      </c>
      <c r="N886" s="30">
        <v>40030</v>
      </c>
      <c r="O886" s="30" t="s">
        <v>55</v>
      </c>
      <c r="P886" s="30">
        <v>57</v>
      </c>
      <c r="Q886" s="30">
        <v>0</v>
      </c>
      <c r="R886" s="30">
        <v>37602</v>
      </c>
      <c r="S886" s="24">
        <f t="shared" si="172"/>
        <v>16913.41</v>
      </c>
      <c r="T886" s="24">
        <v>0</v>
      </c>
      <c r="U886" s="24">
        <v>0</v>
      </c>
      <c r="V886" s="24">
        <v>0</v>
      </c>
      <c r="W886" s="24">
        <v>0</v>
      </c>
      <c r="X886" s="24">
        <v>0</v>
      </c>
      <c r="Y886" s="24">
        <v>0</v>
      </c>
      <c r="Z886" s="24">
        <v>16913.41</v>
      </c>
      <c r="AA886" s="24">
        <v>0</v>
      </c>
      <c r="AB886" s="24">
        <v>0</v>
      </c>
      <c r="AC886" s="24">
        <v>0</v>
      </c>
      <c r="AD886" s="24">
        <v>0</v>
      </c>
      <c r="AE886" s="24">
        <v>0</v>
      </c>
      <c r="AG886" s="35">
        <v>16913.41</v>
      </c>
      <c r="AH886" s="24">
        <f t="shared" si="183"/>
        <v>0</v>
      </c>
    </row>
    <row r="887" spans="1:34" s="24" customFormat="1" x14ac:dyDescent="0.2">
      <c r="A887" s="33">
        <f t="shared" si="173"/>
        <v>3000</v>
      </c>
      <c r="B887" s="33">
        <f t="shared" si="174"/>
        <v>3800</v>
      </c>
      <c r="C887" s="34" t="s">
        <v>17</v>
      </c>
      <c r="D887" s="34" t="str">
        <f t="shared" si="175"/>
        <v>2</v>
      </c>
      <c r="E887" s="34">
        <f t="shared" si="176"/>
        <v>5</v>
      </c>
      <c r="F887" s="34" t="str">
        <f t="shared" si="177"/>
        <v>04</v>
      </c>
      <c r="G887" s="34" t="str">
        <f t="shared" si="178"/>
        <v>005</v>
      </c>
      <c r="H887" s="33" t="str">
        <f t="shared" si="179"/>
        <v>E001</v>
      </c>
      <c r="I887" s="34">
        <f t="shared" si="180"/>
        <v>38201</v>
      </c>
      <c r="J887" s="34">
        <f t="shared" si="171"/>
        <v>1</v>
      </c>
      <c r="K887" s="34">
        <f t="shared" si="181"/>
        <v>1</v>
      </c>
      <c r="L887" s="34">
        <f t="shared" si="182"/>
        <v>30</v>
      </c>
      <c r="M887" s="34" t="s">
        <v>22</v>
      </c>
      <c r="N887" s="30">
        <v>40030</v>
      </c>
      <c r="O887" s="30" t="s">
        <v>55</v>
      </c>
      <c r="P887" s="30">
        <v>57</v>
      </c>
      <c r="Q887" s="30">
        <v>0</v>
      </c>
      <c r="R887" s="30">
        <v>38201</v>
      </c>
      <c r="S887" s="24">
        <f t="shared" si="172"/>
        <v>88894.56</v>
      </c>
      <c r="T887" s="24">
        <v>0</v>
      </c>
      <c r="U887" s="24">
        <v>0</v>
      </c>
      <c r="V887" s="24">
        <v>0</v>
      </c>
      <c r="W887" s="24">
        <v>0</v>
      </c>
      <c r="X887" s="24">
        <v>0</v>
      </c>
      <c r="Y887" s="24">
        <v>6142</v>
      </c>
      <c r="Z887" s="24">
        <v>0</v>
      </c>
      <c r="AA887" s="24">
        <v>0</v>
      </c>
      <c r="AB887" s="24">
        <v>0</v>
      </c>
      <c r="AC887" s="24">
        <v>0</v>
      </c>
      <c r="AD887" s="24">
        <v>55076.68</v>
      </c>
      <c r="AE887" s="24">
        <v>27675.88</v>
      </c>
      <c r="AG887" s="35">
        <v>88894.56</v>
      </c>
      <c r="AH887" s="24">
        <f t="shared" si="183"/>
        <v>0</v>
      </c>
    </row>
    <row r="888" spans="1:34" s="24" customFormat="1" x14ac:dyDescent="0.2">
      <c r="A888" s="33">
        <f t="shared" si="173"/>
        <v>3000</v>
      </c>
      <c r="B888" s="33">
        <f t="shared" si="174"/>
        <v>3900</v>
      </c>
      <c r="C888" s="34" t="s">
        <v>17</v>
      </c>
      <c r="D888" s="34" t="str">
        <f t="shared" si="175"/>
        <v>2</v>
      </c>
      <c r="E888" s="34">
        <f t="shared" si="176"/>
        <v>5</v>
      </c>
      <c r="F888" s="34" t="str">
        <f t="shared" si="177"/>
        <v>04</v>
      </c>
      <c r="G888" s="34" t="str">
        <f t="shared" si="178"/>
        <v>005</v>
      </c>
      <c r="H888" s="33" t="str">
        <f t="shared" si="179"/>
        <v>E001</v>
      </c>
      <c r="I888" s="34">
        <f t="shared" si="180"/>
        <v>39202</v>
      </c>
      <c r="J888" s="34">
        <f t="shared" si="171"/>
        <v>1</v>
      </c>
      <c r="K888" s="34">
        <f t="shared" si="181"/>
        <v>1</v>
      </c>
      <c r="L888" s="34">
        <f t="shared" si="182"/>
        <v>30</v>
      </c>
      <c r="M888" s="34" t="s">
        <v>22</v>
      </c>
      <c r="N888" s="30">
        <v>40030</v>
      </c>
      <c r="O888" s="30" t="s">
        <v>55</v>
      </c>
      <c r="P888" s="30">
        <v>57</v>
      </c>
      <c r="Q888" s="30">
        <v>0</v>
      </c>
      <c r="R888" s="30">
        <v>39202</v>
      </c>
      <c r="S888" s="24">
        <f t="shared" si="172"/>
        <v>45198.35</v>
      </c>
      <c r="T888" s="24">
        <v>16179.779999999999</v>
      </c>
      <c r="U888" s="24">
        <v>1616</v>
      </c>
      <c r="V888" s="24">
        <v>1212</v>
      </c>
      <c r="W888" s="24">
        <v>1212</v>
      </c>
      <c r="X888" s="24">
        <v>908</v>
      </c>
      <c r="Y888" s="24">
        <v>1212</v>
      </c>
      <c r="Z888" s="24">
        <v>908</v>
      </c>
      <c r="AA888" s="24">
        <v>908</v>
      </c>
      <c r="AB888" s="24">
        <v>1218.2</v>
      </c>
      <c r="AC888" s="24">
        <v>908</v>
      </c>
      <c r="AD888" s="24">
        <v>18916.37</v>
      </c>
      <c r="AE888" s="24">
        <v>0</v>
      </c>
      <c r="AG888" s="35">
        <v>45198.35</v>
      </c>
      <c r="AH888" s="24">
        <f t="shared" si="183"/>
        <v>0</v>
      </c>
    </row>
    <row r="889" spans="1:34" s="24" customFormat="1" x14ac:dyDescent="0.2">
      <c r="A889" s="33">
        <f t="shared" si="173"/>
        <v>2000</v>
      </c>
      <c r="B889" s="33">
        <f t="shared" si="174"/>
        <v>2200</v>
      </c>
      <c r="C889" s="34" t="s">
        <v>17</v>
      </c>
      <c r="D889" s="34" t="str">
        <f t="shared" si="175"/>
        <v>2</v>
      </c>
      <c r="E889" s="34">
        <f t="shared" si="176"/>
        <v>5</v>
      </c>
      <c r="F889" s="34" t="str">
        <f t="shared" si="177"/>
        <v>04</v>
      </c>
      <c r="G889" s="34" t="str">
        <f t="shared" si="178"/>
        <v>005</v>
      </c>
      <c r="H889" s="33" t="str">
        <f t="shared" si="179"/>
        <v>E001</v>
      </c>
      <c r="I889" s="34">
        <f t="shared" si="180"/>
        <v>22104</v>
      </c>
      <c r="J889" s="34">
        <f t="shared" si="171"/>
        <v>1</v>
      </c>
      <c r="K889" s="34">
        <f t="shared" si="181"/>
        <v>4</v>
      </c>
      <c r="L889" s="34">
        <f t="shared" si="182"/>
        <v>30</v>
      </c>
      <c r="M889" s="34" t="s">
        <v>22</v>
      </c>
      <c r="N889" s="32">
        <v>40030</v>
      </c>
      <c r="O889" s="32" t="s">
        <v>55</v>
      </c>
      <c r="P889" s="32">
        <v>57</v>
      </c>
      <c r="Q889" s="32">
        <v>1</v>
      </c>
      <c r="R889" s="32">
        <v>22104</v>
      </c>
      <c r="S889" s="37">
        <f t="shared" si="172"/>
        <v>2769.8330000000001</v>
      </c>
      <c r="T889" s="37">
        <v>0</v>
      </c>
      <c r="U889" s="37">
        <v>0</v>
      </c>
      <c r="V889" s="37">
        <v>2769.8330000000001</v>
      </c>
      <c r="W889" s="37">
        <v>0</v>
      </c>
      <c r="X889" s="37">
        <v>0</v>
      </c>
      <c r="Y889" s="37">
        <v>0</v>
      </c>
      <c r="Z889" s="37">
        <v>0</v>
      </c>
      <c r="AA889" s="37">
        <v>0</v>
      </c>
      <c r="AB889" s="37">
        <v>0</v>
      </c>
      <c r="AC889" s="37">
        <v>0</v>
      </c>
      <c r="AD889" s="37">
        <v>0</v>
      </c>
      <c r="AE889" s="37">
        <v>0</v>
      </c>
      <c r="AF889" s="31"/>
      <c r="AG889" s="36">
        <v>2769.8330000000001</v>
      </c>
      <c r="AH889" s="24">
        <f t="shared" si="183"/>
        <v>0</v>
      </c>
    </row>
    <row r="890" spans="1:34" s="24" customFormat="1" x14ac:dyDescent="0.2">
      <c r="A890" s="33">
        <f t="shared" si="173"/>
        <v>2000</v>
      </c>
      <c r="B890" s="33">
        <f t="shared" si="174"/>
        <v>2200</v>
      </c>
      <c r="C890" s="34" t="s">
        <v>17</v>
      </c>
      <c r="D890" s="34" t="str">
        <f t="shared" si="175"/>
        <v>2</v>
      </c>
      <c r="E890" s="34">
        <f t="shared" si="176"/>
        <v>5</v>
      </c>
      <c r="F890" s="34" t="str">
        <f t="shared" si="177"/>
        <v>04</v>
      </c>
      <c r="G890" s="34" t="str">
        <f t="shared" si="178"/>
        <v>005</v>
      </c>
      <c r="H890" s="33" t="str">
        <f t="shared" si="179"/>
        <v>E001</v>
      </c>
      <c r="I890" s="34">
        <f t="shared" si="180"/>
        <v>22201</v>
      </c>
      <c r="J890" s="34">
        <f t="shared" si="171"/>
        <v>1</v>
      </c>
      <c r="K890" s="34">
        <f t="shared" si="181"/>
        <v>4</v>
      </c>
      <c r="L890" s="34">
        <f t="shared" si="182"/>
        <v>30</v>
      </c>
      <c r="M890" s="34" t="s">
        <v>22</v>
      </c>
      <c r="N890" s="32">
        <v>40030</v>
      </c>
      <c r="O890" s="32" t="s">
        <v>55</v>
      </c>
      <c r="P890" s="32">
        <v>57</v>
      </c>
      <c r="Q890" s="32">
        <v>1</v>
      </c>
      <c r="R890" s="32">
        <v>22201</v>
      </c>
      <c r="S890" s="37">
        <f t="shared" si="172"/>
        <v>28635</v>
      </c>
      <c r="T890" s="37">
        <v>0</v>
      </c>
      <c r="U890" s="37">
        <v>28635</v>
      </c>
      <c r="V890" s="37">
        <v>0</v>
      </c>
      <c r="W890" s="37">
        <v>0</v>
      </c>
      <c r="X890" s="37">
        <v>0</v>
      </c>
      <c r="Y890" s="37">
        <v>0</v>
      </c>
      <c r="Z890" s="37">
        <v>0</v>
      </c>
      <c r="AA890" s="37">
        <v>0</v>
      </c>
      <c r="AB890" s="37">
        <v>0</v>
      </c>
      <c r="AC890" s="37">
        <v>0</v>
      </c>
      <c r="AD890" s="37">
        <v>0</v>
      </c>
      <c r="AE890" s="37">
        <v>0</v>
      </c>
      <c r="AF890" s="31"/>
      <c r="AG890" s="36">
        <v>28635</v>
      </c>
      <c r="AH890" s="24">
        <f t="shared" si="183"/>
        <v>0</v>
      </c>
    </row>
    <row r="891" spans="1:34" s="24" customFormat="1" x14ac:dyDescent="0.2">
      <c r="A891" s="33">
        <f t="shared" si="173"/>
        <v>2000</v>
      </c>
      <c r="B891" s="33">
        <f t="shared" si="174"/>
        <v>2400</v>
      </c>
      <c r="C891" s="34" t="s">
        <v>17</v>
      </c>
      <c r="D891" s="34" t="str">
        <f t="shared" si="175"/>
        <v>2</v>
      </c>
      <c r="E891" s="34">
        <f t="shared" si="176"/>
        <v>5</v>
      </c>
      <c r="F891" s="34" t="str">
        <f t="shared" si="177"/>
        <v>04</v>
      </c>
      <c r="G891" s="34" t="str">
        <f t="shared" si="178"/>
        <v>005</v>
      </c>
      <c r="H891" s="33" t="str">
        <f t="shared" si="179"/>
        <v>E001</v>
      </c>
      <c r="I891" s="34">
        <f t="shared" si="180"/>
        <v>24501</v>
      </c>
      <c r="J891" s="34">
        <f t="shared" si="171"/>
        <v>1</v>
      </c>
      <c r="K891" s="34">
        <f t="shared" si="181"/>
        <v>4</v>
      </c>
      <c r="L891" s="34">
        <f t="shared" si="182"/>
        <v>30</v>
      </c>
      <c r="M891" s="34" t="s">
        <v>22</v>
      </c>
      <c r="N891" s="32">
        <v>40030</v>
      </c>
      <c r="O891" s="32" t="s">
        <v>55</v>
      </c>
      <c r="P891" s="32">
        <v>57</v>
      </c>
      <c r="Q891" s="32">
        <v>1</v>
      </c>
      <c r="R891" s="32">
        <v>24501</v>
      </c>
      <c r="S891" s="37">
        <f t="shared" si="172"/>
        <v>1740</v>
      </c>
      <c r="T891" s="37">
        <v>0</v>
      </c>
      <c r="U891" s="37">
        <v>0</v>
      </c>
      <c r="V891" s="37">
        <v>0</v>
      </c>
      <c r="W891" s="37">
        <v>0</v>
      </c>
      <c r="X891" s="37">
        <v>0</v>
      </c>
      <c r="Y891" s="37">
        <v>0</v>
      </c>
      <c r="Z891" s="37">
        <v>0</v>
      </c>
      <c r="AA891" s="37">
        <v>0</v>
      </c>
      <c r="AB891" s="37">
        <v>0</v>
      </c>
      <c r="AC891" s="37">
        <v>1740</v>
      </c>
      <c r="AD891" s="37">
        <v>0</v>
      </c>
      <c r="AE891" s="37">
        <v>0</v>
      </c>
      <c r="AF891" s="31"/>
      <c r="AG891" s="36">
        <v>1740</v>
      </c>
      <c r="AH891" s="24">
        <f t="shared" si="183"/>
        <v>0</v>
      </c>
    </row>
    <row r="892" spans="1:34" s="24" customFormat="1" x14ac:dyDescent="0.2">
      <c r="A892" s="33">
        <f t="shared" si="173"/>
        <v>2000</v>
      </c>
      <c r="B892" s="33">
        <f t="shared" si="174"/>
        <v>2400</v>
      </c>
      <c r="C892" s="34" t="s">
        <v>17</v>
      </c>
      <c r="D892" s="34" t="str">
        <f t="shared" si="175"/>
        <v>2</v>
      </c>
      <c r="E892" s="34">
        <f t="shared" si="176"/>
        <v>5</v>
      </c>
      <c r="F892" s="34" t="str">
        <f t="shared" si="177"/>
        <v>04</v>
      </c>
      <c r="G892" s="34" t="str">
        <f t="shared" si="178"/>
        <v>005</v>
      </c>
      <c r="H892" s="33" t="str">
        <f t="shared" si="179"/>
        <v>E001</v>
      </c>
      <c r="I892" s="34">
        <f t="shared" si="180"/>
        <v>24601</v>
      </c>
      <c r="J892" s="34">
        <f t="shared" si="171"/>
        <v>1</v>
      </c>
      <c r="K892" s="34">
        <f t="shared" si="181"/>
        <v>4</v>
      </c>
      <c r="L892" s="34">
        <f t="shared" si="182"/>
        <v>30</v>
      </c>
      <c r="M892" s="34" t="s">
        <v>22</v>
      </c>
      <c r="N892" s="32">
        <v>40030</v>
      </c>
      <c r="O892" s="32" t="s">
        <v>55</v>
      </c>
      <c r="P892" s="32">
        <v>57</v>
      </c>
      <c r="Q892" s="32">
        <v>1</v>
      </c>
      <c r="R892" s="32">
        <v>24601</v>
      </c>
      <c r="S892" s="37">
        <f t="shared" si="172"/>
        <v>83110.97</v>
      </c>
      <c r="T892" s="37">
        <v>0</v>
      </c>
      <c r="U892" s="37">
        <v>0</v>
      </c>
      <c r="V892" s="37">
        <v>50408.06</v>
      </c>
      <c r="W892" s="37">
        <v>0</v>
      </c>
      <c r="X892" s="37">
        <v>0</v>
      </c>
      <c r="Y892" s="37">
        <v>0</v>
      </c>
      <c r="Z892" s="37">
        <v>0</v>
      </c>
      <c r="AA892" s="37">
        <v>0</v>
      </c>
      <c r="AB892" s="37">
        <v>0</v>
      </c>
      <c r="AC892" s="37">
        <v>0</v>
      </c>
      <c r="AD892" s="37">
        <v>0</v>
      </c>
      <c r="AE892" s="37">
        <v>32702.91</v>
      </c>
      <c r="AF892" s="31"/>
      <c r="AG892" s="36">
        <v>83110.97</v>
      </c>
      <c r="AH892" s="24">
        <f t="shared" si="183"/>
        <v>0</v>
      </c>
    </row>
    <row r="893" spans="1:34" s="24" customFormat="1" x14ac:dyDescent="0.2">
      <c r="A893" s="33">
        <f t="shared" si="173"/>
        <v>2000</v>
      </c>
      <c r="B893" s="33">
        <f t="shared" si="174"/>
        <v>2400</v>
      </c>
      <c r="C893" s="34" t="s">
        <v>17</v>
      </c>
      <c r="D893" s="34" t="str">
        <f t="shared" si="175"/>
        <v>2</v>
      </c>
      <c r="E893" s="34">
        <f t="shared" si="176"/>
        <v>5</v>
      </c>
      <c r="F893" s="34" t="str">
        <f t="shared" si="177"/>
        <v>04</v>
      </c>
      <c r="G893" s="34" t="str">
        <f t="shared" si="178"/>
        <v>005</v>
      </c>
      <c r="H893" s="33" t="str">
        <f t="shared" si="179"/>
        <v>E001</v>
      </c>
      <c r="I893" s="34">
        <f t="shared" si="180"/>
        <v>24701</v>
      </c>
      <c r="J893" s="34">
        <f t="shared" si="171"/>
        <v>1</v>
      </c>
      <c r="K893" s="34">
        <f t="shared" si="181"/>
        <v>4</v>
      </c>
      <c r="L893" s="34">
        <f t="shared" si="182"/>
        <v>30</v>
      </c>
      <c r="M893" s="34" t="s">
        <v>22</v>
      </c>
      <c r="N893" s="32">
        <v>40030</v>
      </c>
      <c r="O893" s="32" t="s">
        <v>55</v>
      </c>
      <c r="P893" s="32">
        <v>57</v>
      </c>
      <c r="Q893" s="32">
        <v>1</v>
      </c>
      <c r="R893" s="32">
        <v>24701</v>
      </c>
      <c r="S893" s="37">
        <f t="shared" si="172"/>
        <v>13468</v>
      </c>
      <c r="T893" s="37">
        <v>0</v>
      </c>
      <c r="U893" s="37">
        <v>0</v>
      </c>
      <c r="V893" s="37">
        <v>0</v>
      </c>
      <c r="W893" s="37">
        <v>0</v>
      </c>
      <c r="X893" s="37">
        <v>0</v>
      </c>
      <c r="Y893" s="37">
        <v>13195</v>
      </c>
      <c r="Z893" s="37">
        <v>0</v>
      </c>
      <c r="AA893" s="37">
        <v>0</v>
      </c>
      <c r="AB893" s="37">
        <v>0</v>
      </c>
      <c r="AC893" s="37">
        <v>0</v>
      </c>
      <c r="AD893" s="37">
        <v>273</v>
      </c>
      <c r="AE893" s="37">
        <v>0</v>
      </c>
      <c r="AF893" s="31"/>
      <c r="AG893" s="36">
        <v>13468</v>
      </c>
      <c r="AH893" s="24">
        <f t="shared" si="183"/>
        <v>0</v>
      </c>
    </row>
    <row r="894" spans="1:34" s="24" customFormat="1" x14ac:dyDescent="0.2">
      <c r="A894" s="33">
        <f t="shared" si="173"/>
        <v>2000</v>
      </c>
      <c r="B894" s="33">
        <f t="shared" si="174"/>
        <v>2400</v>
      </c>
      <c r="C894" s="34" t="s">
        <v>17</v>
      </c>
      <c r="D894" s="34" t="str">
        <f t="shared" si="175"/>
        <v>2</v>
      </c>
      <c r="E894" s="34">
        <f t="shared" si="176"/>
        <v>5</v>
      </c>
      <c r="F894" s="34" t="str">
        <f t="shared" si="177"/>
        <v>04</v>
      </c>
      <c r="G894" s="34" t="str">
        <f t="shared" si="178"/>
        <v>005</v>
      </c>
      <c r="H894" s="33" t="str">
        <f t="shared" si="179"/>
        <v>E001</v>
      </c>
      <c r="I894" s="34">
        <f t="shared" si="180"/>
        <v>24801</v>
      </c>
      <c r="J894" s="34">
        <f t="shared" si="171"/>
        <v>1</v>
      </c>
      <c r="K894" s="34">
        <f t="shared" si="181"/>
        <v>4</v>
      </c>
      <c r="L894" s="34">
        <f t="shared" si="182"/>
        <v>30</v>
      </c>
      <c r="M894" s="34" t="s">
        <v>22</v>
      </c>
      <c r="N894" s="32">
        <v>40030</v>
      </c>
      <c r="O894" s="32" t="s">
        <v>55</v>
      </c>
      <c r="P894" s="32">
        <v>57</v>
      </c>
      <c r="Q894" s="32">
        <v>1</v>
      </c>
      <c r="R894" s="32">
        <v>24801</v>
      </c>
      <c r="S894" s="37">
        <f t="shared" si="172"/>
        <v>47542.630000000005</v>
      </c>
      <c r="T894" s="37">
        <v>0</v>
      </c>
      <c r="U894" s="37">
        <v>0</v>
      </c>
      <c r="V894" s="37">
        <v>0</v>
      </c>
      <c r="W894" s="37">
        <v>0</v>
      </c>
      <c r="X894" s="37">
        <v>0</v>
      </c>
      <c r="Y894" s="37">
        <v>0</v>
      </c>
      <c r="Z894" s="37">
        <v>0</v>
      </c>
      <c r="AA894" s="37">
        <v>5228.1499999999996</v>
      </c>
      <c r="AB894" s="37">
        <v>0</v>
      </c>
      <c r="AC894" s="37">
        <v>30533.29</v>
      </c>
      <c r="AD894" s="37">
        <v>11781.19</v>
      </c>
      <c r="AE894" s="37">
        <v>0</v>
      </c>
      <c r="AF894" s="31"/>
      <c r="AG894" s="36">
        <v>47542.630000000005</v>
      </c>
      <c r="AH894" s="24">
        <f t="shared" si="183"/>
        <v>0</v>
      </c>
    </row>
    <row r="895" spans="1:34" s="24" customFormat="1" x14ac:dyDescent="0.2">
      <c r="A895" s="33">
        <f t="shared" si="173"/>
        <v>2000</v>
      </c>
      <c r="B895" s="33">
        <f t="shared" si="174"/>
        <v>2400</v>
      </c>
      <c r="C895" s="34" t="s">
        <v>17</v>
      </c>
      <c r="D895" s="34" t="str">
        <f t="shared" si="175"/>
        <v>2</v>
      </c>
      <c r="E895" s="34">
        <f t="shared" si="176"/>
        <v>5</v>
      </c>
      <c r="F895" s="34" t="str">
        <f t="shared" si="177"/>
        <v>04</v>
      </c>
      <c r="G895" s="34" t="str">
        <f t="shared" si="178"/>
        <v>005</v>
      </c>
      <c r="H895" s="33" t="str">
        <f t="shared" si="179"/>
        <v>E001</v>
      </c>
      <c r="I895" s="34">
        <f t="shared" si="180"/>
        <v>24901</v>
      </c>
      <c r="J895" s="34">
        <f t="shared" si="171"/>
        <v>1</v>
      </c>
      <c r="K895" s="34">
        <f t="shared" si="181"/>
        <v>4</v>
      </c>
      <c r="L895" s="34">
        <f t="shared" si="182"/>
        <v>30</v>
      </c>
      <c r="M895" s="34" t="s">
        <v>22</v>
      </c>
      <c r="N895" s="32">
        <v>40030</v>
      </c>
      <c r="O895" s="32" t="s">
        <v>55</v>
      </c>
      <c r="P895" s="32">
        <v>57</v>
      </c>
      <c r="Q895" s="32">
        <v>1</v>
      </c>
      <c r="R895" s="32">
        <v>24901</v>
      </c>
      <c r="S895" s="37">
        <f t="shared" si="172"/>
        <v>337.5</v>
      </c>
      <c r="T895" s="37">
        <v>0</v>
      </c>
      <c r="U895" s="37">
        <v>0</v>
      </c>
      <c r="V895" s="37">
        <v>0</v>
      </c>
      <c r="W895" s="37">
        <v>0</v>
      </c>
      <c r="X895" s="37">
        <v>0</v>
      </c>
      <c r="Y895" s="37">
        <v>0</v>
      </c>
      <c r="Z895" s="37">
        <v>0</v>
      </c>
      <c r="AA895" s="37">
        <v>0</v>
      </c>
      <c r="AB895" s="37">
        <v>0</v>
      </c>
      <c r="AC895" s="37">
        <v>0</v>
      </c>
      <c r="AD895" s="37">
        <v>337.5</v>
      </c>
      <c r="AE895" s="37">
        <v>0</v>
      </c>
      <c r="AF895" s="31"/>
      <c r="AG895" s="36">
        <v>337.5</v>
      </c>
      <c r="AH895" s="24">
        <f t="shared" si="183"/>
        <v>0</v>
      </c>
    </row>
    <row r="896" spans="1:34" s="24" customFormat="1" x14ac:dyDescent="0.2">
      <c r="A896" s="33">
        <f t="shared" si="173"/>
        <v>2000</v>
      </c>
      <c r="B896" s="33">
        <f t="shared" si="174"/>
        <v>2500</v>
      </c>
      <c r="C896" s="34" t="s">
        <v>17</v>
      </c>
      <c r="D896" s="34" t="str">
        <f t="shared" si="175"/>
        <v>2</v>
      </c>
      <c r="E896" s="34">
        <f t="shared" si="176"/>
        <v>5</v>
      </c>
      <c r="F896" s="34" t="str">
        <f t="shared" si="177"/>
        <v>04</v>
      </c>
      <c r="G896" s="34" t="str">
        <f t="shared" si="178"/>
        <v>005</v>
      </c>
      <c r="H896" s="33" t="str">
        <f t="shared" si="179"/>
        <v>E001</v>
      </c>
      <c r="I896" s="34">
        <f t="shared" si="180"/>
        <v>25101</v>
      </c>
      <c r="J896" s="34">
        <f t="shared" si="171"/>
        <v>1</v>
      </c>
      <c r="K896" s="34">
        <f t="shared" si="181"/>
        <v>4</v>
      </c>
      <c r="L896" s="34">
        <f t="shared" si="182"/>
        <v>30</v>
      </c>
      <c r="M896" s="34" t="s">
        <v>22</v>
      </c>
      <c r="N896" s="32">
        <v>40030</v>
      </c>
      <c r="O896" s="32" t="s">
        <v>55</v>
      </c>
      <c r="P896" s="32">
        <v>57</v>
      </c>
      <c r="Q896" s="32">
        <v>1</v>
      </c>
      <c r="R896" s="32">
        <v>25101</v>
      </c>
      <c r="S896" s="37">
        <f t="shared" si="172"/>
        <v>4642.2</v>
      </c>
      <c r="T896" s="37">
        <v>0</v>
      </c>
      <c r="U896" s="37">
        <v>0</v>
      </c>
      <c r="V896" s="37">
        <v>0</v>
      </c>
      <c r="W896" s="37">
        <v>0</v>
      </c>
      <c r="X896" s="37">
        <v>0</v>
      </c>
      <c r="Y896" s="37">
        <v>0</v>
      </c>
      <c r="Z896" s="37">
        <v>0</v>
      </c>
      <c r="AA896" s="37">
        <v>0</v>
      </c>
      <c r="AB896" s="37">
        <v>0</v>
      </c>
      <c r="AC896" s="37">
        <v>0</v>
      </c>
      <c r="AD896" s="37">
        <v>0</v>
      </c>
      <c r="AE896" s="37">
        <v>4642.2</v>
      </c>
      <c r="AF896" s="31"/>
      <c r="AG896" s="36">
        <v>4642.2</v>
      </c>
      <c r="AH896" s="24">
        <f t="shared" si="183"/>
        <v>0</v>
      </c>
    </row>
    <row r="897" spans="1:34" s="24" customFormat="1" x14ac:dyDescent="0.2">
      <c r="A897" s="33">
        <f t="shared" si="173"/>
        <v>2000</v>
      </c>
      <c r="B897" s="33">
        <f t="shared" si="174"/>
        <v>2500</v>
      </c>
      <c r="C897" s="34" t="s">
        <v>17</v>
      </c>
      <c r="D897" s="34" t="str">
        <f t="shared" si="175"/>
        <v>2</v>
      </c>
      <c r="E897" s="34">
        <f t="shared" si="176"/>
        <v>5</v>
      </c>
      <c r="F897" s="34" t="str">
        <f t="shared" si="177"/>
        <v>04</v>
      </c>
      <c r="G897" s="34" t="str">
        <f t="shared" si="178"/>
        <v>005</v>
      </c>
      <c r="H897" s="33" t="str">
        <f t="shared" si="179"/>
        <v>E001</v>
      </c>
      <c r="I897" s="34">
        <f t="shared" si="180"/>
        <v>25301</v>
      </c>
      <c r="J897" s="34">
        <f t="shared" si="171"/>
        <v>1</v>
      </c>
      <c r="K897" s="34">
        <f t="shared" si="181"/>
        <v>4</v>
      </c>
      <c r="L897" s="34">
        <f t="shared" si="182"/>
        <v>30</v>
      </c>
      <c r="M897" s="34" t="s">
        <v>22</v>
      </c>
      <c r="N897" s="32">
        <v>40030</v>
      </c>
      <c r="O897" s="32" t="s">
        <v>55</v>
      </c>
      <c r="P897" s="32">
        <v>57</v>
      </c>
      <c r="Q897" s="32">
        <v>1</v>
      </c>
      <c r="R897" s="32">
        <v>25301</v>
      </c>
      <c r="S897" s="37">
        <f t="shared" si="172"/>
        <v>28737.97</v>
      </c>
      <c r="T897" s="37">
        <v>0</v>
      </c>
      <c r="U897" s="37">
        <v>0</v>
      </c>
      <c r="V897" s="37">
        <v>0</v>
      </c>
      <c r="W897" s="37">
        <v>0</v>
      </c>
      <c r="X897" s="37">
        <v>0</v>
      </c>
      <c r="Y897" s="37">
        <v>0</v>
      </c>
      <c r="Z897" s="37">
        <v>0</v>
      </c>
      <c r="AA897" s="37">
        <v>0</v>
      </c>
      <c r="AB897" s="37">
        <v>0</v>
      </c>
      <c r="AC897" s="37">
        <v>28737.97</v>
      </c>
      <c r="AD897" s="37">
        <v>0</v>
      </c>
      <c r="AE897" s="37">
        <v>0</v>
      </c>
      <c r="AF897" s="31"/>
      <c r="AG897" s="36">
        <v>28737.97</v>
      </c>
      <c r="AH897" s="24">
        <f t="shared" si="183"/>
        <v>0</v>
      </c>
    </row>
    <row r="898" spans="1:34" s="24" customFormat="1" x14ac:dyDescent="0.2">
      <c r="A898" s="33">
        <f t="shared" si="173"/>
        <v>2000</v>
      </c>
      <c r="B898" s="33">
        <f t="shared" si="174"/>
        <v>2500</v>
      </c>
      <c r="C898" s="34" t="s">
        <v>17</v>
      </c>
      <c r="D898" s="34" t="str">
        <f t="shared" si="175"/>
        <v>2</v>
      </c>
      <c r="E898" s="34">
        <f t="shared" si="176"/>
        <v>5</v>
      </c>
      <c r="F898" s="34" t="str">
        <f t="shared" si="177"/>
        <v>04</v>
      </c>
      <c r="G898" s="34" t="str">
        <f t="shared" si="178"/>
        <v>005</v>
      </c>
      <c r="H898" s="33" t="str">
        <f t="shared" si="179"/>
        <v>E001</v>
      </c>
      <c r="I898" s="34">
        <f t="shared" si="180"/>
        <v>25401</v>
      </c>
      <c r="J898" s="34">
        <f t="shared" si="171"/>
        <v>1</v>
      </c>
      <c r="K898" s="34">
        <f t="shared" si="181"/>
        <v>4</v>
      </c>
      <c r="L898" s="34">
        <f t="shared" si="182"/>
        <v>30</v>
      </c>
      <c r="M898" s="34" t="s">
        <v>22</v>
      </c>
      <c r="N898" s="32">
        <v>40030</v>
      </c>
      <c r="O898" s="32" t="s">
        <v>55</v>
      </c>
      <c r="P898" s="32">
        <v>57</v>
      </c>
      <c r="Q898" s="32">
        <v>1</v>
      </c>
      <c r="R898" s="32">
        <v>25401</v>
      </c>
      <c r="S898" s="37">
        <f t="shared" si="172"/>
        <v>1169.99</v>
      </c>
      <c r="T898" s="37">
        <v>0</v>
      </c>
      <c r="U898" s="37">
        <v>0</v>
      </c>
      <c r="V898" s="37">
        <v>0</v>
      </c>
      <c r="W898" s="37">
        <v>0</v>
      </c>
      <c r="X898" s="37">
        <v>0</v>
      </c>
      <c r="Y898" s="37">
        <v>0</v>
      </c>
      <c r="Z898" s="37">
        <v>0</v>
      </c>
      <c r="AA898" s="37">
        <v>0</v>
      </c>
      <c r="AB898" s="37">
        <v>0</v>
      </c>
      <c r="AC898" s="37">
        <v>1169.99</v>
      </c>
      <c r="AD898" s="37">
        <v>0</v>
      </c>
      <c r="AE898" s="37">
        <v>0</v>
      </c>
      <c r="AF898" s="31"/>
      <c r="AG898" s="36">
        <v>1169.99</v>
      </c>
      <c r="AH898" s="24">
        <f t="shared" si="183"/>
        <v>0</v>
      </c>
    </row>
    <row r="899" spans="1:34" s="24" customFormat="1" x14ac:dyDescent="0.2">
      <c r="A899" s="33">
        <f t="shared" si="173"/>
        <v>2000</v>
      </c>
      <c r="B899" s="33">
        <f t="shared" si="174"/>
        <v>2500</v>
      </c>
      <c r="C899" s="34" t="s">
        <v>17</v>
      </c>
      <c r="D899" s="34" t="str">
        <f t="shared" si="175"/>
        <v>2</v>
      </c>
      <c r="E899" s="34">
        <f t="shared" si="176"/>
        <v>5</v>
      </c>
      <c r="F899" s="34" t="str">
        <f t="shared" si="177"/>
        <v>04</v>
      </c>
      <c r="G899" s="34" t="str">
        <f t="shared" si="178"/>
        <v>005</v>
      </c>
      <c r="H899" s="33" t="str">
        <f t="shared" si="179"/>
        <v>E001</v>
      </c>
      <c r="I899" s="34">
        <f t="shared" si="180"/>
        <v>25501</v>
      </c>
      <c r="J899" s="34">
        <f t="shared" ref="J899:J962" si="184">IF($A899&lt;=4000,1,IF($A899=5000,2,IF($A899=6000,3,"")))</f>
        <v>1</v>
      </c>
      <c r="K899" s="34">
        <f t="shared" si="181"/>
        <v>4</v>
      </c>
      <c r="L899" s="34">
        <f t="shared" si="182"/>
        <v>30</v>
      </c>
      <c r="M899" s="34" t="s">
        <v>22</v>
      </c>
      <c r="N899" s="32">
        <v>40030</v>
      </c>
      <c r="O899" s="32" t="s">
        <v>55</v>
      </c>
      <c r="P899" s="32">
        <v>57</v>
      </c>
      <c r="Q899" s="32">
        <v>1</v>
      </c>
      <c r="R899" s="32">
        <v>25501</v>
      </c>
      <c r="S899" s="37">
        <f t="shared" ref="S899:S962" si="185">SUM(T899:AE899)</f>
        <v>31999.760000000002</v>
      </c>
      <c r="T899" s="37">
        <v>0</v>
      </c>
      <c r="U899" s="37">
        <v>0</v>
      </c>
      <c r="V899" s="37">
        <v>0</v>
      </c>
      <c r="W899" s="37">
        <v>0</v>
      </c>
      <c r="X899" s="37">
        <v>0</v>
      </c>
      <c r="Y899" s="37">
        <v>0</v>
      </c>
      <c r="Z899" s="37">
        <v>0</v>
      </c>
      <c r="AA899" s="37">
        <v>297.33</v>
      </c>
      <c r="AB899" s="37">
        <v>0</v>
      </c>
      <c r="AC899" s="37">
        <v>12180.6</v>
      </c>
      <c r="AD899" s="37">
        <v>0</v>
      </c>
      <c r="AE899" s="37">
        <v>19521.830000000002</v>
      </c>
      <c r="AF899" s="31"/>
      <c r="AG899" s="36">
        <v>31999.760000000002</v>
      </c>
      <c r="AH899" s="24">
        <f t="shared" si="183"/>
        <v>0</v>
      </c>
    </row>
    <row r="900" spans="1:34" s="24" customFormat="1" x14ac:dyDescent="0.2">
      <c r="A900" s="33">
        <f t="shared" ref="A900:A963" si="186">LEFT(B900,1)*1000</f>
        <v>2000</v>
      </c>
      <c r="B900" s="33">
        <f t="shared" ref="B900:B963" si="187">LEFT(R900,2)*100</f>
        <v>2900</v>
      </c>
      <c r="C900" s="34" t="s">
        <v>17</v>
      </c>
      <c r="D900" s="34" t="str">
        <f t="shared" ref="D900:D963" si="188">IF($H900="O001",1,"2")</f>
        <v>2</v>
      </c>
      <c r="E900" s="34">
        <f t="shared" ref="E900:E963" si="189">IF($H900="O001",3,5)</f>
        <v>5</v>
      </c>
      <c r="F900" s="34" t="str">
        <f t="shared" ref="F900:F963" si="190">IF($H900="E001","04",IF($H900="M001","04",IF($H900="O001","04","")))</f>
        <v>04</v>
      </c>
      <c r="G900" s="34" t="str">
        <f t="shared" ref="G900:G963" si="191">IF($H900="E001","005",IF($H900="M001","002",IF($H900="O001","001","")))</f>
        <v>005</v>
      </c>
      <c r="H900" s="33" t="str">
        <f t="shared" ref="H900:H963" si="192">LEFT($O900,2)&amp;"01"</f>
        <v>E001</v>
      </c>
      <c r="I900" s="34">
        <f t="shared" ref="I900:I963" si="193">R900</f>
        <v>29101</v>
      </c>
      <c r="J900" s="34">
        <f t="shared" si="184"/>
        <v>1</v>
      </c>
      <c r="K900" s="34">
        <f t="shared" ref="K900:K963" si="194">IF($Q900=1,4,IF($Q900=4,4,1))</f>
        <v>4</v>
      </c>
      <c r="L900" s="34">
        <f t="shared" ref="L900:L963" si="195">IF(N900=40010,27,IF(N900=40020,24,IF(N900=40030,30,IF(N900=40040,21,IF(N900=40050,30,IF(N900=40060,4,15))))))</f>
        <v>30</v>
      </c>
      <c r="M900" s="34" t="s">
        <v>22</v>
      </c>
      <c r="N900" s="32">
        <v>40030</v>
      </c>
      <c r="O900" s="32" t="s">
        <v>55</v>
      </c>
      <c r="P900" s="32">
        <v>57</v>
      </c>
      <c r="Q900" s="32">
        <v>1</v>
      </c>
      <c r="R900" s="32">
        <v>29101</v>
      </c>
      <c r="S900" s="37">
        <f t="shared" si="185"/>
        <v>2389.8000000000002</v>
      </c>
      <c r="T900" s="37">
        <v>0</v>
      </c>
      <c r="U900" s="37">
        <v>0</v>
      </c>
      <c r="V900" s="37">
        <v>0</v>
      </c>
      <c r="W900" s="37">
        <v>0</v>
      </c>
      <c r="X900" s="37">
        <v>0</v>
      </c>
      <c r="Y900" s="37">
        <v>0</v>
      </c>
      <c r="Z900" s="37">
        <v>0</v>
      </c>
      <c r="AA900" s="37">
        <v>0</v>
      </c>
      <c r="AB900" s="37">
        <v>0</v>
      </c>
      <c r="AC900" s="37">
        <v>2354.8000000000002</v>
      </c>
      <c r="AD900" s="37">
        <v>35</v>
      </c>
      <c r="AE900" s="37">
        <v>0</v>
      </c>
      <c r="AF900" s="31"/>
      <c r="AG900" s="36">
        <v>2389.8000000000002</v>
      </c>
      <c r="AH900" s="24">
        <f t="shared" ref="AH900:AH963" si="196">S900-AG900</f>
        <v>0</v>
      </c>
    </row>
    <row r="901" spans="1:34" s="24" customFormat="1" x14ac:dyDescent="0.2">
      <c r="A901" s="33">
        <f t="shared" si="186"/>
        <v>2000</v>
      </c>
      <c r="B901" s="33">
        <f t="shared" si="187"/>
        <v>2900</v>
      </c>
      <c r="C901" s="34" t="s">
        <v>17</v>
      </c>
      <c r="D901" s="34" t="str">
        <f t="shared" si="188"/>
        <v>2</v>
      </c>
      <c r="E901" s="34">
        <f t="shared" si="189"/>
        <v>5</v>
      </c>
      <c r="F901" s="34" t="str">
        <f t="shared" si="190"/>
        <v>04</v>
      </c>
      <c r="G901" s="34" t="str">
        <f t="shared" si="191"/>
        <v>005</v>
      </c>
      <c r="H901" s="33" t="str">
        <f t="shared" si="192"/>
        <v>E001</v>
      </c>
      <c r="I901" s="34">
        <f t="shared" si="193"/>
        <v>29301</v>
      </c>
      <c r="J901" s="34">
        <f t="shared" si="184"/>
        <v>1</v>
      </c>
      <c r="K901" s="34">
        <f t="shared" si="194"/>
        <v>4</v>
      </c>
      <c r="L901" s="34">
        <f t="shared" si="195"/>
        <v>30</v>
      </c>
      <c r="M901" s="34" t="s">
        <v>22</v>
      </c>
      <c r="N901" s="32">
        <v>40030</v>
      </c>
      <c r="O901" s="32" t="s">
        <v>55</v>
      </c>
      <c r="P901" s="32">
        <v>57</v>
      </c>
      <c r="Q901" s="32">
        <v>1</v>
      </c>
      <c r="R901" s="32">
        <v>29301</v>
      </c>
      <c r="S901" s="37">
        <f t="shared" si="185"/>
        <v>54</v>
      </c>
      <c r="T901" s="37">
        <v>0</v>
      </c>
      <c r="U901" s="37">
        <v>0</v>
      </c>
      <c r="V901" s="37">
        <v>0</v>
      </c>
      <c r="W901" s="37">
        <v>0</v>
      </c>
      <c r="X901" s="37">
        <v>0</v>
      </c>
      <c r="Y901" s="37">
        <v>0</v>
      </c>
      <c r="Z901" s="37">
        <v>0</v>
      </c>
      <c r="AA901" s="37">
        <v>0</v>
      </c>
      <c r="AB901" s="37">
        <v>0</v>
      </c>
      <c r="AC901" s="37">
        <v>0</v>
      </c>
      <c r="AD901" s="37">
        <v>54</v>
      </c>
      <c r="AE901" s="37">
        <v>0</v>
      </c>
      <c r="AF901" s="31"/>
      <c r="AG901" s="36">
        <v>54</v>
      </c>
      <c r="AH901" s="24">
        <f t="shared" si="196"/>
        <v>0</v>
      </c>
    </row>
    <row r="902" spans="1:34" s="24" customFormat="1" x14ac:dyDescent="0.2">
      <c r="A902" s="33">
        <f t="shared" si="186"/>
        <v>2000</v>
      </c>
      <c r="B902" s="33">
        <f t="shared" si="187"/>
        <v>2900</v>
      </c>
      <c r="C902" s="34" t="s">
        <v>17</v>
      </c>
      <c r="D902" s="34" t="str">
        <f t="shared" si="188"/>
        <v>2</v>
      </c>
      <c r="E902" s="34">
        <f t="shared" si="189"/>
        <v>5</v>
      </c>
      <c r="F902" s="34" t="str">
        <f t="shared" si="190"/>
        <v>04</v>
      </c>
      <c r="G902" s="34" t="str">
        <f t="shared" si="191"/>
        <v>005</v>
      </c>
      <c r="H902" s="33" t="str">
        <f t="shared" si="192"/>
        <v>E001</v>
      </c>
      <c r="I902" s="34">
        <f t="shared" si="193"/>
        <v>29601</v>
      </c>
      <c r="J902" s="34">
        <f t="shared" si="184"/>
        <v>1</v>
      </c>
      <c r="K902" s="34">
        <f t="shared" si="194"/>
        <v>4</v>
      </c>
      <c r="L902" s="34">
        <f t="shared" si="195"/>
        <v>30</v>
      </c>
      <c r="M902" s="34" t="s">
        <v>22</v>
      </c>
      <c r="N902" s="32">
        <v>40030</v>
      </c>
      <c r="O902" s="32" t="s">
        <v>55</v>
      </c>
      <c r="P902" s="32">
        <v>57</v>
      </c>
      <c r="Q902" s="32">
        <v>1</v>
      </c>
      <c r="R902" s="32">
        <v>29601</v>
      </c>
      <c r="S902" s="37">
        <f t="shared" si="185"/>
        <v>13782.66</v>
      </c>
      <c r="T902" s="37">
        <v>0</v>
      </c>
      <c r="U902" s="37">
        <v>0</v>
      </c>
      <c r="V902" s="37">
        <v>0</v>
      </c>
      <c r="W902" s="37">
        <v>0</v>
      </c>
      <c r="X902" s="37">
        <v>0</v>
      </c>
      <c r="Y902" s="37">
        <v>0</v>
      </c>
      <c r="Z902" s="37">
        <v>0</v>
      </c>
      <c r="AA902" s="37">
        <v>0</v>
      </c>
      <c r="AB902" s="37">
        <v>0</v>
      </c>
      <c r="AC902" s="37">
        <v>9840</v>
      </c>
      <c r="AD902" s="37">
        <v>3942.66</v>
      </c>
      <c r="AE902" s="37">
        <v>0</v>
      </c>
      <c r="AF902" s="31"/>
      <c r="AG902" s="36">
        <v>13782.66</v>
      </c>
      <c r="AH902" s="24">
        <f t="shared" si="196"/>
        <v>0</v>
      </c>
    </row>
    <row r="903" spans="1:34" s="24" customFormat="1" x14ac:dyDescent="0.2">
      <c r="A903" s="33">
        <f t="shared" si="186"/>
        <v>2000</v>
      </c>
      <c r="B903" s="33">
        <f t="shared" si="187"/>
        <v>2900</v>
      </c>
      <c r="C903" s="34" t="s">
        <v>17</v>
      </c>
      <c r="D903" s="34" t="str">
        <f t="shared" si="188"/>
        <v>2</v>
      </c>
      <c r="E903" s="34">
        <f t="shared" si="189"/>
        <v>5</v>
      </c>
      <c r="F903" s="34" t="str">
        <f t="shared" si="190"/>
        <v>04</v>
      </c>
      <c r="G903" s="34" t="str">
        <f t="shared" si="191"/>
        <v>005</v>
      </c>
      <c r="H903" s="33" t="str">
        <f t="shared" si="192"/>
        <v>E001</v>
      </c>
      <c r="I903" s="34">
        <f t="shared" si="193"/>
        <v>29801</v>
      </c>
      <c r="J903" s="34">
        <f t="shared" si="184"/>
        <v>1</v>
      </c>
      <c r="K903" s="34">
        <f t="shared" si="194"/>
        <v>4</v>
      </c>
      <c r="L903" s="34">
        <f t="shared" si="195"/>
        <v>30</v>
      </c>
      <c r="M903" s="34" t="s">
        <v>22</v>
      </c>
      <c r="N903" s="32">
        <v>40030</v>
      </c>
      <c r="O903" s="32" t="s">
        <v>55</v>
      </c>
      <c r="P903" s="32">
        <v>57</v>
      </c>
      <c r="Q903" s="32">
        <v>1</v>
      </c>
      <c r="R903" s="32">
        <v>29801</v>
      </c>
      <c r="S903" s="37">
        <f t="shared" si="185"/>
        <v>3416.14</v>
      </c>
      <c r="T903" s="37">
        <v>0</v>
      </c>
      <c r="U903" s="37">
        <v>0</v>
      </c>
      <c r="V903" s="37">
        <v>0</v>
      </c>
      <c r="W903" s="37">
        <v>0</v>
      </c>
      <c r="X903" s="37">
        <v>0</v>
      </c>
      <c r="Y903" s="37">
        <v>0</v>
      </c>
      <c r="Z903" s="37">
        <v>0</v>
      </c>
      <c r="AA903" s="37">
        <v>3416.14</v>
      </c>
      <c r="AB903" s="37">
        <v>0</v>
      </c>
      <c r="AC903" s="37">
        <v>0</v>
      </c>
      <c r="AD903" s="37">
        <v>0</v>
      </c>
      <c r="AE903" s="37">
        <v>0</v>
      </c>
      <c r="AF903" s="31"/>
      <c r="AG903" s="36">
        <v>3416.14</v>
      </c>
      <c r="AH903" s="24">
        <f t="shared" si="196"/>
        <v>0</v>
      </c>
    </row>
    <row r="904" spans="1:34" s="24" customFormat="1" x14ac:dyDescent="0.2">
      <c r="A904" s="33">
        <f t="shared" si="186"/>
        <v>3000</v>
      </c>
      <c r="B904" s="33">
        <f t="shared" si="187"/>
        <v>3100</v>
      </c>
      <c r="C904" s="34" t="s">
        <v>17</v>
      </c>
      <c r="D904" s="34" t="str">
        <f t="shared" si="188"/>
        <v>2</v>
      </c>
      <c r="E904" s="34">
        <f t="shared" si="189"/>
        <v>5</v>
      </c>
      <c r="F904" s="34" t="str">
        <f t="shared" si="190"/>
        <v>04</v>
      </c>
      <c r="G904" s="34" t="str">
        <f t="shared" si="191"/>
        <v>005</v>
      </c>
      <c r="H904" s="33" t="str">
        <f t="shared" si="192"/>
        <v>E001</v>
      </c>
      <c r="I904" s="34">
        <f t="shared" si="193"/>
        <v>31801</v>
      </c>
      <c r="J904" s="34">
        <f t="shared" si="184"/>
        <v>1</v>
      </c>
      <c r="K904" s="34">
        <f t="shared" si="194"/>
        <v>4</v>
      </c>
      <c r="L904" s="34">
        <f t="shared" si="195"/>
        <v>30</v>
      </c>
      <c r="M904" s="34" t="s">
        <v>22</v>
      </c>
      <c r="N904" s="32">
        <v>40030</v>
      </c>
      <c r="O904" s="32" t="s">
        <v>55</v>
      </c>
      <c r="P904" s="32">
        <v>57</v>
      </c>
      <c r="Q904" s="32">
        <v>1</v>
      </c>
      <c r="R904" s="32">
        <v>31801</v>
      </c>
      <c r="S904" s="37">
        <f t="shared" si="185"/>
        <v>408.6</v>
      </c>
      <c r="T904" s="37">
        <v>0</v>
      </c>
      <c r="U904" s="37">
        <v>0</v>
      </c>
      <c r="V904" s="37">
        <v>0</v>
      </c>
      <c r="W904" s="37">
        <v>0</v>
      </c>
      <c r="X904" s="37">
        <v>0</v>
      </c>
      <c r="Y904" s="37">
        <v>0</v>
      </c>
      <c r="Z904" s="37">
        <v>0</v>
      </c>
      <c r="AA904" s="37">
        <v>408.6</v>
      </c>
      <c r="AB904" s="37">
        <v>0</v>
      </c>
      <c r="AC904" s="37">
        <v>0</v>
      </c>
      <c r="AD904" s="37">
        <v>0</v>
      </c>
      <c r="AE904" s="37">
        <v>0</v>
      </c>
      <c r="AF904" s="31"/>
      <c r="AG904" s="36">
        <v>408.6</v>
      </c>
      <c r="AH904" s="24">
        <f t="shared" si="196"/>
        <v>0</v>
      </c>
    </row>
    <row r="905" spans="1:34" s="24" customFormat="1" x14ac:dyDescent="0.2">
      <c r="A905" s="33">
        <f t="shared" si="186"/>
        <v>3000</v>
      </c>
      <c r="B905" s="33">
        <f t="shared" si="187"/>
        <v>3300</v>
      </c>
      <c r="C905" s="34" t="s">
        <v>17</v>
      </c>
      <c r="D905" s="34" t="str">
        <f t="shared" si="188"/>
        <v>2</v>
      </c>
      <c r="E905" s="34">
        <f t="shared" si="189"/>
        <v>5</v>
      </c>
      <c r="F905" s="34" t="str">
        <f t="shared" si="190"/>
        <v>04</v>
      </c>
      <c r="G905" s="34" t="str">
        <f t="shared" si="191"/>
        <v>005</v>
      </c>
      <c r="H905" s="33" t="str">
        <f t="shared" si="192"/>
        <v>E001</v>
      </c>
      <c r="I905" s="34">
        <f t="shared" si="193"/>
        <v>33903</v>
      </c>
      <c r="J905" s="34">
        <f t="shared" si="184"/>
        <v>1</v>
      </c>
      <c r="K905" s="34">
        <f t="shared" si="194"/>
        <v>4</v>
      </c>
      <c r="L905" s="34">
        <f t="shared" si="195"/>
        <v>30</v>
      </c>
      <c r="M905" s="34" t="s">
        <v>22</v>
      </c>
      <c r="N905" s="32">
        <v>40030</v>
      </c>
      <c r="O905" s="32" t="s">
        <v>55</v>
      </c>
      <c r="P905" s="32">
        <v>57</v>
      </c>
      <c r="Q905" s="32">
        <v>1</v>
      </c>
      <c r="R905" s="32">
        <v>33903</v>
      </c>
      <c r="S905" s="37">
        <f t="shared" si="185"/>
        <v>70433.760000000009</v>
      </c>
      <c r="T905" s="37">
        <v>0</v>
      </c>
      <c r="U905" s="37">
        <v>0</v>
      </c>
      <c r="V905" s="37">
        <v>0</v>
      </c>
      <c r="W905" s="37">
        <v>0</v>
      </c>
      <c r="X905" s="37">
        <v>11437.76</v>
      </c>
      <c r="Y905" s="37">
        <v>2037.76</v>
      </c>
      <c r="Z905" s="37">
        <v>0</v>
      </c>
      <c r="AA905" s="37">
        <v>0</v>
      </c>
      <c r="AB905" s="37">
        <v>0</v>
      </c>
      <c r="AC905" s="37">
        <v>0</v>
      </c>
      <c r="AD905" s="37">
        <v>56958.240000000005</v>
      </c>
      <c r="AE905" s="37">
        <v>0</v>
      </c>
      <c r="AF905" s="31"/>
      <c r="AG905" s="36">
        <v>70433.760000000009</v>
      </c>
      <c r="AH905" s="24">
        <f t="shared" si="196"/>
        <v>0</v>
      </c>
    </row>
    <row r="906" spans="1:34" s="24" customFormat="1" x14ac:dyDescent="0.2">
      <c r="A906" s="33">
        <f t="shared" si="186"/>
        <v>3000</v>
      </c>
      <c r="B906" s="33">
        <f t="shared" si="187"/>
        <v>3500</v>
      </c>
      <c r="C906" s="34" t="s">
        <v>17</v>
      </c>
      <c r="D906" s="34" t="str">
        <f t="shared" si="188"/>
        <v>2</v>
      </c>
      <c r="E906" s="34">
        <f t="shared" si="189"/>
        <v>5</v>
      </c>
      <c r="F906" s="34" t="str">
        <f t="shared" si="190"/>
        <v>04</v>
      </c>
      <c r="G906" s="34" t="str">
        <f t="shared" si="191"/>
        <v>005</v>
      </c>
      <c r="H906" s="33" t="str">
        <f t="shared" si="192"/>
        <v>E001</v>
      </c>
      <c r="I906" s="34">
        <f t="shared" si="193"/>
        <v>35501</v>
      </c>
      <c r="J906" s="34">
        <f t="shared" si="184"/>
        <v>1</v>
      </c>
      <c r="K906" s="34">
        <f t="shared" si="194"/>
        <v>4</v>
      </c>
      <c r="L906" s="34">
        <f t="shared" si="195"/>
        <v>30</v>
      </c>
      <c r="M906" s="34" t="s">
        <v>22</v>
      </c>
      <c r="N906" s="32">
        <v>40030</v>
      </c>
      <c r="O906" s="32" t="s">
        <v>55</v>
      </c>
      <c r="P906" s="32">
        <v>57</v>
      </c>
      <c r="Q906" s="32">
        <v>1</v>
      </c>
      <c r="R906" s="32">
        <v>35501</v>
      </c>
      <c r="S906" s="37">
        <f t="shared" si="185"/>
        <v>15497.619999999999</v>
      </c>
      <c r="T906" s="37">
        <v>0</v>
      </c>
      <c r="U906" s="37">
        <v>0</v>
      </c>
      <c r="V906" s="37">
        <v>0</v>
      </c>
      <c r="W906" s="37">
        <v>0</v>
      </c>
      <c r="X906" s="37">
        <v>0</v>
      </c>
      <c r="Y906" s="37">
        <v>0</v>
      </c>
      <c r="Z906" s="37">
        <v>0</v>
      </c>
      <c r="AA906" s="37">
        <v>0</v>
      </c>
      <c r="AB906" s="37">
        <v>0</v>
      </c>
      <c r="AC906" s="37">
        <v>0</v>
      </c>
      <c r="AD906" s="37">
        <v>15497.619999999999</v>
      </c>
      <c r="AE906" s="37">
        <v>0</v>
      </c>
      <c r="AF906" s="31"/>
      <c r="AG906" s="36">
        <v>15497.619999999999</v>
      </c>
      <c r="AH906" s="24">
        <f t="shared" si="196"/>
        <v>0</v>
      </c>
    </row>
    <row r="907" spans="1:34" s="24" customFormat="1" x14ac:dyDescent="0.2">
      <c r="A907" s="33">
        <f t="shared" si="186"/>
        <v>3000</v>
      </c>
      <c r="B907" s="33">
        <f t="shared" si="187"/>
        <v>3500</v>
      </c>
      <c r="C907" s="34" t="s">
        <v>17</v>
      </c>
      <c r="D907" s="34" t="str">
        <f t="shared" si="188"/>
        <v>2</v>
      </c>
      <c r="E907" s="34">
        <f t="shared" si="189"/>
        <v>5</v>
      </c>
      <c r="F907" s="34" t="str">
        <f t="shared" si="190"/>
        <v>04</v>
      </c>
      <c r="G907" s="34" t="str">
        <f t="shared" si="191"/>
        <v>005</v>
      </c>
      <c r="H907" s="33" t="str">
        <f t="shared" si="192"/>
        <v>E001</v>
      </c>
      <c r="I907" s="34">
        <f t="shared" si="193"/>
        <v>35701</v>
      </c>
      <c r="J907" s="34">
        <f t="shared" si="184"/>
        <v>1</v>
      </c>
      <c r="K907" s="34">
        <f t="shared" si="194"/>
        <v>4</v>
      </c>
      <c r="L907" s="34">
        <f t="shared" si="195"/>
        <v>30</v>
      </c>
      <c r="M907" s="34" t="s">
        <v>22</v>
      </c>
      <c r="N907" s="32">
        <v>40030</v>
      </c>
      <c r="O907" s="32" t="s">
        <v>55</v>
      </c>
      <c r="P907" s="32">
        <v>57</v>
      </c>
      <c r="Q907" s="32">
        <v>1</v>
      </c>
      <c r="R907" s="32">
        <v>35701</v>
      </c>
      <c r="S907" s="37">
        <f t="shared" si="185"/>
        <v>50177.03</v>
      </c>
      <c r="T907" s="37">
        <v>0</v>
      </c>
      <c r="U907" s="37">
        <v>0</v>
      </c>
      <c r="V907" s="37">
        <v>0</v>
      </c>
      <c r="W907" s="37">
        <v>0</v>
      </c>
      <c r="X907" s="37">
        <v>0</v>
      </c>
      <c r="Y907" s="37">
        <v>0</v>
      </c>
      <c r="Z907" s="37">
        <v>0</v>
      </c>
      <c r="AA907" s="37">
        <v>348</v>
      </c>
      <c r="AB907" s="37">
        <v>0</v>
      </c>
      <c r="AC907" s="37">
        <v>20961.03</v>
      </c>
      <c r="AD907" s="37">
        <v>28868</v>
      </c>
      <c r="AE907" s="37">
        <v>0</v>
      </c>
      <c r="AF907" s="31"/>
      <c r="AG907" s="36">
        <v>50177.03</v>
      </c>
      <c r="AH907" s="24">
        <f t="shared" si="196"/>
        <v>0</v>
      </c>
    </row>
    <row r="908" spans="1:34" s="24" customFormat="1" x14ac:dyDescent="0.2">
      <c r="A908" s="33">
        <f t="shared" si="186"/>
        <v>3000</v>
      </c>
      <c r="B908" s="33">
        <f t="shared" si="187"/>
        <v>3500</v>
      </c>
      <c r="C908" s="34" t="s">
        <v>17</v>
      </c>
      <c r="D908" s="34" t="str">
        <f t="shared" si="188"/>
        <v>2</v>
      </c>
      <c r="E908" s="34">
        <f t="shared" si="189"/>
        <v>5</v>
      </c>
      <c r="F908" s="34" t="str">
        <f t="shared" si="190"/>
        <v>04</v>
      </c>
      <c r="G908" s="34" t="str">
        <f t="shared" si="191"/>
        <v>005</v>
      </c>
      <c r="H908" s="33" t="str">
        <f t="shared" si="192"/>
        <v>E001</v>
      </c>
      <c r="I908" s="34">
        <f t="shared" si="193"/>
        <v>35901</v>
      </c>
      <c r="J908" s="34">
        <f t="shared" si="184"/>
        <v>1</v>
      </c>
      <c r="K908" s="34">
        <f t="shared" si="194"/>
        <v>4</v>
      </c>
      <c r="L908" s="34">
        <f t="shared" si="195"/>
        <v>30</v>
      </c>
      <c r="M908" s="34" t="s">
        <v>22</v>
      </c>
      <c r="N908" s="32">
        <v>40030</v>
      </c>
      <c r="O908" s="32" t="s">
        <v>55</v>
      </c>
      <c r="P908" s="32">
        <v>57</v>
      </c>
      <c r="Q908" s="32">
        <v>1</v>
      </c>
      <c r="R908" s="32">
        <v>35901</v>
      </c>
      <c r="S908" s="37">
        <f t="shared" si="185"/>
        <v>7718.86</v>
      </c>
      <c r="T908" s="37">
        <v>0</v>
      </c>
      <c r="U908" s="37">
        <v>0</v>
      </c>
      <c r="V908" s="37">
        <v>0</v>
      </c>
      <c r="W908" s="37">
        <v>0</v>
      </c>
      <c r="X908" s="37">
        <v>0</v>
      </c>
      <c r="Y908" s="37">
        <v>0</v>
      </c>
      <c r="Z908" s="37">
        <v>0</v>
      </c>
      <c r="AA908" s="37">
        <v>0</v>
      </c>
      <c r="AB908" s="37">
        <v>0</v>
      </c>
      <c r="AC908" s="37">
        <v>7718.86</v>
      </c>
      <c r="AD908" s="37">
        <v>0</v>
      </c>
      <c r="AE908" s="37">
        <v>0</v>
      </c>
      <c r="AF908" s="31"/>
      <c r="AG908" s="36">
        <v>7718.86</v>
      </c>
      <c r="AH908" s="24">
        <f t="shared" si="196"/>
        <v>0</v>
      </c>
    </row>
    <row r="909" spans="1:34" s="24" customFormat="1" x14ac:dyDescent="0.2">
      <c r="A909" s="33">
        <f t="shared" si="186"/>
        <v>2000</v>
      </c>
      <c r="B909" s="33">
        <f t="shared" si="187"/>
        <v>2100</v>
      </c>
      <c r="C909" s="34" t="s">
        <v>17</v>
      </c>
      <c r="D909" s="34" t="str">
        <f t="shared" si="188"/>
        <v>2</v>
      </c>
      <c r="E909" s="34">
        <f t="shared" si="189"/>
        <v>5</v>
      </c>
      <c r="F909" s="34" t="str">
        <f t="shared" si="190"/>
        <v>04</v>
      </c>
      <c r="G909" s="34" t="str">
        <f t="shared" si="191"/>
        <v>005</v>
      </c>
      <c r="H909" s="33" t="str">
        <f t="shared" si="192"/>
        <v>E001</v>
      </c>
      <c r="I909" s="34">
        <f t="shared" si="193"/>
        <v>21401</v>
      </c>
      <c r="J909" s="34">
        <f t="shared" si="184"/>
        <v>1</v>
      </c>
      <c r="K909" s="34">
        <f t="shared" si="194"/>
        <v>1</v>
      </c>
      <c r="L909" s="34">
        <f t="shared" si="195"/>
        <v>30</v>
      </c>
      <c r="M909" s="34" t="s">
        <v>22</v>
      </c>
      <c r="N909" s="30">
        <v>40030</v>
      </c>
      <c r="O909" s="30" t="s">
        <v>55</v>
      </c>
      <c r="P909" s="30">
        <v>57</v>
      </c>
      <c r="Q909" s="30">
        <v>2</v>
      </c>
      <c r="R909" s="30">
        <v>21401</v>
      </c>
      <c r="S909" s="24">
        <f t="shared" si="185"/>
        <v>14623.85</v>
      </c>
      <c r="T909" s="24">
        <v>0</v>
      </c>
      <c r="U909" s="24">
        <v>0</v>
      </c>
      <c r="V909" s="24">
        <v>0</v>
      </c>
      <c r="W909" s="24">
        <v>0</v>
      </c>
      <c r="X909" s="24">
        <v>0</v>
      </c>
      <c r="Y909" s="24">
        <v>0</v>
      </c>
      <c r="Z909" s="24">
        <v>582.4</v>
      </c>
      <c r="AA909" s="24">
        <v>727.6</v>
      </c>
      <c r="AB909" s="24">
        <v>727.6</v>
      </c>
      <c r="AC909" s="24">
        <v>12586.25</v>
      </c>
      <c r="AE909" s="24">
        <v>0</v>
      </c>
      <c r="AG909" s="35">
        <v>14623.85</v>
      </c>
      <c r="AH909" s="24">
        <f t="shared" si="196"/>
        <v>0</v>
      </c>
    </row>
    <row r="910" spans="1:34" s="24" customFormat="1" x14ac:dyDescent="0.2">
      <c r="A910" s="33">
        <f t="shared" si="186"/>
        <v>2000</v>
      </c>
      <c r="B910" s="33">
        <f t="shared" si="187"/>
        <v>2200</v>
      </c>
      <c r="C910" s="34" t="s">
        <v>17</v>
      </c>
      <c r="D910" s="34" t="str">
        <f t="shared" si="188"/>
        <v>2</v>
      </c>
      <c r="E910" s="34">
        <f t="shared" si="189"/>
        <v>5</v>
      </c>
      <c r="F910" s="34" t="str">
        <f t="shared" si="190"/>
        <v>04</v>
      </c>
      <c r="G910" s="34" t="str">
        <f t="shared" si="191"/>
        <v>005</v>
      </c>
      <c r="H910" s="33" t="str">
        <f t="shared" si="192"/>
        <v>E001</v>
      </c>
      <c r="I910" s="34">
        <f t="shared" si="193"/>
        <v>22104</v>
      </c>
      <c r="J910" s="34">
        <f t="shared" si="184"/>
        <v>1</v>
      </c>
      <c r="K910" s="34">
        <f t="shared" si="194"/>
        <v>1</v>
      </c>
      <c r="L910" s="34">
        <f t="shared" si="195"/>
        <v>30</v>
      </c>
      <c r="M910" s="34" t="s">
        <v>22</v>
      </c>
      <c r="N910" s="30">
        <v>40030</v>
      </c>
      <c r="O910" s="30" t="s">
        <v>55</v>
      </c>
      <c r="P910" s="30">
        <v>57</v>
      </c>
      <c r="Q910" s="30">
        <v>2</v>
      </c>
      <c r="R910" s="30">
        <v>22104</v>
      </c>
      <c r="S910" s="24">
        <f t="shared" si="185"/>
        <v>18317.129999999997</v>
      </c>
      <c r="T910" s="24">
        <v>0</v>
      </c>
      <c r="U910" s="24">
        <v>0</v>
      </c>
      <c r="V910" s="24">
        <v>0</v>
      </c>
      <c r="W910" s="24">
        <v>0</v>
      </c>
      <c r="X910" s="24">
        <v>0</v>
      </c>
      <c r="Y910" s="24">
        <v>0</v>
      </c>
      <c r="Z910" s="24">
        <v>0</v>
      </c>
      <c r="AA910" s="24">
        <v>0</v>
      </c>
      <c r="AB910" s="24">
        <v>0</v>
      </c>
      <c r="AC910" s="24">
        <v>0</v>
      </c>
      <c r="AD910" s="24">
        <v>0</v>
      </c>
      <c r="AE910" s="24">
        <v>18317.129999999997</v>
      </c>
      <c r="AG910" s="35">
        <v>18317.129999999997</v>
      </c>
      <c r="AH910" s="24">
        <f t="shared" si="196"/>
        <v>0</v>
      </c>
    </row>
    <row r="911" spans="1:34" s="24" customFormat="1" x14ac:dyDescent="0.2">
      <c r="A911" s="33">
        <f t="shared" si="186"/>
        <v>2000</v>
      </c>
      <c r="B911" s="33">
        <f t="shared" si="187"/>
        <v>2200</v>
      </c>
      <c r="C911" s="34" t="s">
        <v>17</v>
      </c>
      <c r="D911" s="34" t="str">
        <f t="shared" si="188"/>
        <v>2</v>
      </c>
      <c r="E911" s="34">
        <f t="shared" si="189"/>
        <v>5</v>
      </c>
      <c r="F911" s="34" t="str">
        <f t="shared" si="190"/>
        <v>04</v>
      </c>
      <c r="G911" s="34" t="str">
        <f t="shared" si="191"/>
        <v>005</v>
      </c>
      <c r="H911" s="33" t="str">
        <f t="shared" si="192"/>
        <v>E001</v>
      </c>
      <c r="I911" s="34">
        <f t="shared" si="193"/>
        <v>22201</v>
      </c>
      <c r="J911" s="34">
        <f t="shared" si="184"/>
        <v>1</v>
      </c>
      <c r="K911" s="34">
        <f t="shared" si="194"/>
        <v>1</v>
      </c>
      <c r="L911" s="34">
        <f t="shared" si="195"/>
        <v>30</v>
      </c>
      <c r="M911" s="34" t="s">
        <v>22</v>
      </c>
      <c r="N911" s="30">
        <v>40030</v>
      </c>
      <c r="O911" s="30" t="s">
        <v>55</v>
      </c>
      <c r="P911" s="30">
        <v>57</v>
      </c>
      <c r="Q911" s="30">
        <v>2</v>
      </c>
      <c r="R911" s="30">
        <v>22201</v>
      </c>
      <c r="S911" s="24">
        <f t="shared" si="185"/>
        <v>33430.42</v>
      </c>
      <c r="T911" s="24">
        <v>0</v>
      </c>
      <c r="U911" s="24">
        <v>0</v>
      </c>
      <c r="V911" s="24">
        <v>722</v>
      </c>
      <c r="W911" s="24">
        <v>1910</v>
      </c>
      <c r="X911" s="24">
        <v>0</v>
      </c>
      <c r="Y911" s="24">
        <v>0</v>
      </c>
      <c r="Z911" s="24">
        <v>30798.42</v>
      </c>
      <c r="AA911" s="24">
        <v>0</v>
      </c>
      <c r="AB911" s="24">
        <v>0</v>
      </c>
      <c r="AC911" s="24">
        <v>0</v>
      </c>
      <c r="AD911" s="24">
        <v>0</v>
      </c>
      <c r="AE911" s="24">
        <v>0</v>
      </c>
      <c r="AG911" s="35">
        <v>33430.42</v>
      </c>
      <c r="AH911" s="24">
        <f t="shared" si="196"/>
        <v>0</v>
      </c>
    </row>
    <row r="912" spans="1:34" s="24" customFormat="1" x14ac:dyDescent="0.2">
      <c r="A912" s="33">
        <f t="shared" si="186"/>
        <v>2000</v>
      </c>
      <c r="B912" s="33">
        <f t="shared" si="187"/>
        <v>2400</v>
      </c>
      <c r="C912" s="34" t="s">
        <v>17</v>
      </c>
      <c r="D912" s="34" t="str">
        <f t="shared" si="188"/>
        <v>2</v>
      </c>
      <c r="E912" s="34">
        <f t="shared" si="189"/>
        <v>5</v>
      </c>
      <c r="F912" s="34" t="str">
        <f t="shared" si="190"/>
        <v>04</v>
      </c>
      <c r="G912" s="34" t="str">
        <f t="shared" si="191"/>
        <v>005</v>
      </c>
      <c r="H912" s="33" t="str">
        <f t="shared" si="192"/>
        <v>E001</v>
      </c>
      <c r="I912" s="34">
        <f t="shared" si="193"/>
        <v>24201</v>
      </c>
      <c r="J912" s="34">
        <f t="shared" si="184"/>
        <v>1</v>
      </c>
      <c r="K912" s="34">
        <f t="shared" si="194"/>
        <v>1</v>
      </c>
      <c r="L912" s="34">
        <f t="shared" si="195"/>
        <v>30</v>
      </c>
      <c r="M912" s="34" t="s">
        <v>22</v>
      </c>
      <c r="N912" s="30">
        <v>40030</v>
      </c>
      <c r="O912" s="30" t="s">
        <v>55</v>
      </c>
      <c r="P912" s="30">
        <v>57</v>
      </c>
      <c r="Q912" s="30">
        <v>2</v>
      </c>
      <c r="R912" s="30">
        <v>24201</v>
      </c>
      <c r="S912" s="24">
        <f t="shared" si="185"/>
        <v>3745.55</v>
      </c>
      <c r="T912" s="24">
        <v>0</v>
      </c>
      <c r="U912" s="24">
        <v>0</v>
      </c>
      <c r="V912" s="24">
        <v>0</v>
      </c>
      <c r="W912" s="24">
        <v>0</v>
      </c>
      <c r="X912" s="24">
        <v>0</v>
      </c>
      <c r="Y912" s="24">
        <v>0</v>
      </c>
      <c r="Z912" s="24">
        <v>0</v>
      </c>
      <c r="AA912" s="24">
        <v>0</v>
      </c>
      <c r="AB912" s="24">
        <v>0</v>
      </c>
      <c r="AC912" s="24">
        <v>3745.55</v>
      </c>
      <c r="AD912" s="24">
        <v>0</v>
      </c>
      <c r="AE912" s="24">
        <v>0</v>
      </c>
      <c r="AG912" s="35">
        <v>3745.55</v>
      </c>
      <c r="AH912" s="24">
        <f t="shared" si="196"/>
        <v>0</v>
      </c>
    </row>
    <row r="913" spans="1:34" s="24" customFormat="1" x14ac:dyDescent="0.2">
      <c r="A913" s="33">
        <f t="shared" si="186"/>
        <v>2000</v>
      </c>
      <c r="B913" s="33">
        <f t="shared" si="187"/>
        <v>2400</v>
      </c>
      <c r="C913" s="34" t="s">
        <v>17</v>
      </c>
      <c r="D913" s="34" t="str">
        <f t="shared" si="188"/>
        <v>2</v>
      </c>
      <c r="E913" s="34">
        <f t="shared" si="189"/>
        <v>5</v>
      </c>
      <c r="F913" s="34" t="str">
        <f t="shared" si="190"/>
        <v>04</v>
      </c>
      <c r="G913" s="34" t="str">
        <f t="shared" si="191"/>
        <v>005</v>
      </c>
      <c r="H913" s="33" t="str">
        <f t="shared" si="192"/>
        <v>E001</v>
      </c>
      <c r="I913" s="34">
        <f t="shared" si="193"/>
        <v>24301</v>
      </c>
      <c r="J913" s="34">
        <f t="shared" si="184"/>
        <v>1</v>
      </c>
      <c r="K913" s="34">
        <f t="shared" si="194"/>
        <v>1</v>
      </c>
      <c r="L913" s="34">
        <f t="shared" si="195"/>
        <v>30</v>
      </c>
      <c r="M913" s="34" t="s">
        <v>22</v>
      </c>
      <c r="N913" s="30">
        <v>40030</v>
      </c>
      <c r="O913" s="30" t="s">
        <v>55</v>
      </c>
      <c r="P913" s="30">
        <v>57</v>
      </c>
      <c r="Q913" s="30">
        <v>2</v>
      </c>
      <c r="R913" s="30">
        <v>24301</v>
      </c>
      <c r="S913" s="24">
        <f t="shared" si="185"/>
        <v>2531.5700000000002</v>
      </c>
      <c r="T913" s="24">
        <v>0</v>
      </c>
      <c r="U913" s="24">
        <v>0</v>
      </c>
      <c r="V913" s="24">
        <v>0</v>
      </c>
      <c r="W913" s="24">
        <v>0</v>
      </c>
      <c r="X913" s="24">
        <v>0</v>
      </c>
      <c r="Y913" s="24">
        <v>0</v>
      </c>
      <c r="Z913" s="24">
        <v>0</v>
      </c>
      <c r="AA913" s="24">
        <v>0</v>
      </c>
      <c r="AB913" s="24">
        <v>0</v>
      </c>
      <c r="AC913" s="24">
        <v>2531.5700000000002</v>
      </c>
      <c r="AD913" s="24">
        <v>0</v>
      </c>
      <c r="AE913" s="24">
        <v>0</v>
      </c>
      <c r="AG913" s="35">
        <v>2531.5700000000002</v>
      </c>
      <c r="AH913" s="24">
        <f t="shared" si="196"/>
        <v>0</v>
      </c>
    </row>
    <row r="914" spans="1:34" s="24" customFormat="1" x14ac:dyDescent="0.2">
      <c r="A914" s="33">
        <f t="shared" si="186"/>
        <v>2000</v>
      </c>
      <c r="B914" s="33">
        <f t="shared" si="187"/>
        <v>2400</v>
      </c>
      <c r="C914" s="34" t="s">
        <v>17</v>
      </c>
      <c r="D914" s="34" t="str">
        <f t="shared" si="188"/>
        <v>2</v>
      </c>
      <c r="E914" s="34">
        <f t="shared" si="189"/>
        <v>5</v>
      </c>
      <c r="F914" s="34" t="str">
        <f t="shared" si="190"/>
        <v>04</v>
      </c>
      <c r="G914" s="34" t="str">
        <f t="shared" si="191"/>
        <v>005</v>
      </c>
      <c r="H914" s="33" t="str">
        <f t="shared" si="192"/>
        <v>E001</v>
      </c>
      <c r="I914" s="34">
        <f t="shared" si="193"/>
        <v>24501</v>
      </c>
      <c r="J914" s="34">
        <f t="shared" si="184"/>
        <v>1</v>
      </c>
      <c r="K914" s="34">
        <f t="shared" si="194"/>
        <v>1</v>
      </c>
      <c r="L914" s="34">
        <f t="shared" si="195"/>
        <v>30</v>
      </c>
      <c r="M914" s="34" t="s">
        <v>22</v>
      </c>
      <c r="N914" s="30">
        <v>40030</v>
      </c>
      <c r="O914" s="30" t="s">
        <v>55</v>
      </c>
      <c r="P914" s="30">
        <v>57</v>
      </c>
      <c r="Q914" s="30">
        <v>2</v>
      </c>
      <c r="R914" s="30">
        <v>24501</v>
      </c>
      <c r="S914" s="24">
        <f t="shared" si="185"/>
        <v>9834.9599999999991</v>
      </c>
      <c r="T914" s="24">
        <v>0</v>
      </c>
      <c r="U914" s="24">
        <v>0</v>
      </c>
      <c r="V914" s="24">
        <v>0</v>
      </c>
      <c r="W914" s="24">
        <v>0</v>
      </c>
      <c r="X914" s="24">
        <v>0</v>
      </c>
      <c r="Y914" s="24">
        <v>0</v>
      </c>
      <c r="Z914" s="24">
        <v>0</v>
      </c>
      <c r="AA914" s="24">
        <v>0</v>
      </c>
      <c r="AB914" s="24">
        <v>0</v>
      </c>
      <c r="AC914" s="24">
        <v>0</v>
      </c>
      <c r="AD914" s="24">
        <v>9834.9599999999991</v>
      </c>
      <c r="AE914" s="24">
        <v>0</v>
      </c>
      <c r="AG914" s="35">
        <v>9834.9599999999991</v>
      </c>
      <c r="AH914" s="24">
        <f t="shared" si="196"/>
        <v>0</v>
      </c>
    </row>
    <row r="915" spans="1:34" s="24" customFormat="1" x14ac:dyDescent="0.2">
      <c r="A915" s="33">
        <f t="shared" si="186"/>
        <v>2000</v>
      </c>
      <c r="B915" s="33">
        <f t="shared" si="187"/>
        <v>2400</v>
      </c>
      <c r="C915" s="34" t="s">
        <v>17</v>
      </c>
      <c r="D915" s="34" t="str">
        <f t="shared" si="188"/>
        <v>2</v>
      </c>
      <c r="E915" s="34">
        <f t="shared" si="189"/>
        <v>5</v>
      </c>
      <c r="F915" s="34" t="str">
        <f t="shared" si="190"/>
        <v>04</v>
      </c>
      <c r="G915" s="34" t="str">
        <f t="shared" si="191"/>
        <v>005</v>
      </c>
      <c r="H915" s="33" t="str">
        <f t="shared" si="192"/>
        <v>E001</v>
      </c>
      <c r="I915" s="34">
        <f t="shared" si="193"/>
        <v>24601</v>
      </c>
      <c r="J915" s="34">
        <f t="shared" si="184"/>
        <v>1</v>
      </c>
      <c r="K915" s="34">
        <f t="shared" si="194"/>
        <v>1</v>
      </c>
      <c r="L915" s="34">
        <f t="shared" si="195"/>
        <v>30</v>
      </c>
      <c r="M915" s="34" t="s">
        <v>22</v>
      </c>
      <c r="N915" s="30">
        <v>40030</v>
      </c>
      <c r="O915" s="30" t="s">
        <v>55</v>
      </c>
      <c r="P915" s="30">
        <v>57</v>
      </c>
      <c r="Q915" s="30">
        <v>2</v>
      </c>
      <c r="R915" s="30">
        <v>24601</v>
      </c>
      <c r="S915" s="24">
        <f t="shared" si="185"/>
        <v>25688.33</v>
      </c>
      <c r="T915" s="24">
        <v>0</v>
      </c>
      <c r="U915" s="24">
        <v>0</v>
      </c>
      <c r="V915" s="24">
        <v>0</v>
      </c>
      <c r="W915" s="24">
        <v>2312.38</v>
      </c>
      <c r="X915" s="24">
        <v>0</v>
      </c>
      <c r="Y915" s="24">
        <v>0</v>
      </c>
      <c r="Z915" s="24">
        <v>2193.5500000000002</v>
      </c>
      <c r="AA915" s="24">
        <v>0</v>
      </c>
      <c r="AB915" s="24">
        <v>0</v>
      </c>
      <c r="AC915" s="24">
        <v>21182.400000000001</v>
      </c>
      <c r="AD915" s="24">
        <v>0</v>
      </c>
      <c r="AE915" s="24">
        <v>0</v>
      </c>
      <c r="AG915" s="35">
        <v>25688.33</v>
      </c>
      <c r="AH915" s="24">
        <f t="shared" si="196"/>
        <v>0</v>
      </c>
    </row>
    <row r="916" spans="1:34" s="24" customFormat="1" x14ac:dyDescent="0.2">
      <c r="A916" s="33">
        <f t="shared" si="186"/>
        <v>2000</v>
      </c>
      <c r="B916" s="33">
        <f t="shared" si="187"/>
        <v>2400</v>
      </c>
      <c r="C916" s="34" t="s">
        <v>17</v>
      </c>
      <c r="D916" s="34" t="str">
        <f t="shared" si="188"/>
        <v>2</v>
      </c>
      <c r="E916" s="34">
        <f t="shared" si="189"/>
        <v>5</v>
      </c>
      <c r="F916" s="34" t="str">
        <f t="shared" si="190"/>
        <v>04</v>
      </c>
      <c r="G916" s="34" t="str">
        <f t="shared" si="191"/>
        <v>005</v>
      </c>
      <c r="H916" s="33" t="str">
        <f t="shared" si="192"/>
        <v>E001</v>
      </c>
      <c r="I916" s="34">
        <f t="shared" si="193"/>
        <v>24701</v>
      </c>
      <c r="J916" s="34">
        <f t="shared" si="184"/>
        <v>1</v>
      </c>
      <c r="K916" s="34">
        <f t="shared" si="194"/>
        <v>1</v>
      </c>
      <c r="L916" s="34">
        <f t="shared" si="195"/>
        <v>30</v>
      </c>
      <c r="M916" s="34" t="s">
        <v>22</v>
      </c>
      <c r="N916" s="30">
        <v>40030</v>
      </c>
      <c r="O916" s="30" t="s">
        <v>55</v>
      </c>
      <c r="P916" s="30">
        <v>57</v>
      </c>
      <c r="Q916" s="30">
        <v>2</v>
      </c>
      <c r="R916" s="30">
        <v>24701</v>
      </c>
      <c r="S916" s="24">
        <f t="shared" si="185"/>
        <v>14415.13</v>
      </c>
      <c r="T916" s="24">
        <v>0</v>
      </c>
      <c r="U916" s="24">
        <v>0</v>
      </c>
      <c r="V916" s="24">
        <v>0</v>
      </c>
      <c r="W916" s="24">
        <v>3596</v>
      </c>
      <c r="X916" s="24">
        <v>0</v>
      </c>
      <c r="Y916" s="24">
        <v>0</v>
      </c>
      <c r="Z916" s="24">
        <v>0</v>
      </c>
      <c r="AA916" s="24">
        <v>0</v>
      </c>
      <c r="AB916" s="24">
        <v>0</v>
      </c>
      <c r="AC916" s="24">
        <v>10819.13</v>
      </c>
      <c r="AD916" s="24">
        <v>0</v>
      </c>
      <c r="AE916" s="24">
        <v>0</v>
      </c>
      <c r="AG916" s="35">
        <v>14415.13</v>
      </c>
      <c r="AH916" s="24">
        <f t="shared" si="196"/>
        <v>0</v>
      </c>
    </row>
    <row r="917" spans="1:34" s="24" customFormat="1" x14ac:dyDescent="0.2">
      <c r="A917" s="33">
        <f t="shared" si="186"/>
        <v>2000</v>
      </c>
      <c r="B917" s="33">
        <f t="shared" si="187"/>
        <v>2400</v>
      </c>
      <c r="C917" s="34" t="s">
        <v>17</v>
      </c>
      <c r="D917" s="34" t="str">
        <f t="shared" si="188"/>
        <v>2</v>
      </c>
      <c r="E917" s="34">
        <f t="shared" si="189"/>
        <v>5</v>
      </c>
      <c r="F917" s="34" t="str">
        <f t="shared" si="190"/>
        <v>04</v>
      </c>
      <c r="G917" s="34" t="str">
        <f t="shared" si="191"/>
        <v>005</v>
      </c>
      <c r="H917" s="33" t="str">
        <f t="shared" si="192"/>
        <v>E001</v>
      </c>
      <c r="I917" s="34">
        <f t="shared" si="193"/>
        <v>24801</v>
      </c>
      <c r="J917" s="34">
        <f t="shared" si="184"/>
        <v>1</v>
      </c>
      <c r="K917" s="34">
        <f t="shared" si="194"/>
        <v>1</v>
      </c>
      <c r="L917" s="34">
        <f t="shared" si="195"/>
        <v>30</v>
      </c>
      <c r="M917" s="34" t="s">
        <v>22</v>
      </c>
      <c r="N917" s="30">
        <v>40030</v>
      </c>
      <c r="O917" s="30" t="s">
        <v>55</v>
      </c>
      <c r="P917" s="30">
        <v>57</v>
      </c>
      <c r="Q917" s="30">
        <v>2</v>
      </c>
      <c r="R917" s="30">
        <v>24801</v>
      </c>
      <c r="S917" s="24">
        <f t="shared" si="185"/>
        <v>30346.6</v>
      </c>
      <c r="T917" s="24">
        <v>0</v>
      </c>
      <c r="U917" s="24">
        <v>7176</v>
      </c>
      <c r="V917" s="24">
        <v>12528</v>
      </c>
      <c r="W917" s="24">
        <v>10642.6</v>
      </c>
      <c r="X917" s="24">
        <v>0</v>
      </c>
      <c r="Y917" s="24">
        <v>0</v>
      </c>
      <c r="Z917" s="24">
        <v>0</v>
      </c>
      <c r="AA917" s="24">
        <v>0</v>
      </c>
      <c r="AB917" s="24">
        <v>0</v>
      </c>
      <c r="AC917" s="24">
        <v>0</v>
      </c>
      <c r="AD917" s="24">
        <v>0</v>
      </c>
      <c r="AE917" s="24">
        <v>0</v>
      </c>
      <c r="AG917" s="35">
        <v>30346.6</v>
      </c>
      <c r="AH917" s="24">
        <f t="shared" si="196"/>
        <v>0</v>
      </c>
    </row>
    <row r="918" spans="1:34" s="24" customFormat="1" x14ac:dyDescent="0.2">
      <c r="A918" s="33">
        <f t="shared" si="186"/>
        <v>2000</v>
      </c>
      <c r="B918" s="33">
        <f t="shared" si="187"/>
        <v>2400</v>
      </c>
      <c r="C918" s="34" t="s">
        <v>17</v>
      </c>
      <c r="D918" s="34" t="str">
        <f t="shared" si="188"/>
        <v>2</v>
      </c>
      <c r="E918" s="34">
        <f t="shared" si="189"/>
        <v>5</v>
      </c>
      <c r="F918" s="34" t="str">
        <f t="shared" si="190"/>
        <v>04</v>
      </c>
      <c r="G918" s="34" t="str">
        <f t="shared" si="191"/>
        <v>005</v>
      </c>
      <c r="H918" s="33" t="str">
        <f t="shared" si="192"/>
        <v>E001</v>
      </c>
      <c r="I918" s="34">
        <f t="shared" si="193"/>
        <v>24901</v>
      </c>
      <c r="J918" s="34">
        <f t="shared" si="184"/>
        <v>1</v>
      </c>
      <c r="K918" s="34">
        <f t="shared" si="194"/>
        <v>1</v>
      </c>
      <c r="L918" s="34">
        <f t="shared" si="195"/>
        <v>30</v>
      </c>
      <c r="M918" s="34" t="s">
        <v>22</v>
      </c>
      <c r="N918" s="30">
        <v>40030</v>
      </c>
      <c r="O918" s="30" t="s">
        <v>55</v>
      </c>
      <c r="P918" s="30">
        <v>57</v>
      </c>
      <c r="Q918" s="30">
        <v>2</v>
      </c>
      <c r="R918" s="30">
        <v>24901</v>
      </c>
      <c r="S918" s="24">
        <f t="shared" si="185"/>
        <v>4621.51</v>
      </c>
      <c r="T918" s="24">
        <v>0</v>
      </c>
      <c r="U918" s="24">
        <v>0</v>
      </c>
      <c r="V918" s="24">
        <v>0</v>
      </c>
      <c r="W918" s="24">
        <v>1248.99</v>
      </c>
      <c r="X918" s="24">
        <v>0</v>
      </c>
      <c r="Y918" s="24">
        <v>3372.52</v>
      </c>
      <c r="Z918" s="24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G918" s="35">
        <v>4621.51</v>
      </c>
      <c r="AH918" s="24">
        <f t="shared" si="196"/>
        <v>0</v>
      </c>
    </row>
    <row r="919" spans="1:34" s="24" customFormat="1" x14ac:dyDescent="0.2">
      <c r="A919" s="33">
        <f t="shared" si="186"/>
        <v>2000</v>
      </c>
      <c r="B919" s="33">
        <f t="shared" si="187"/>
        <v>2500</v>
      </c>
      <c r="C919" s="34" t="s">
        <v>17</v>
      </c>
      <c r="D919" s="34" t="str">
        <f t="shared" si="188"/>
        <v>2</v>
      </c>
      <c r="E919" s="34">
        <f t="shared" si="189"/>
        <v>5</v>
      </c>
      <c r="F919" s="34" t="str">
        <f t="shared" si="190"/>
        <v>04</v>
      </c>
      <c r="G919" s="34" t="str">
        <f t="shared" si="191"/>
        <v>005</v>
      </c>
      <c r="H919" s="33" t="str">
        <f t="shared" si="192"/>
        <v>E001</v>
      </c>
      <c r="I919" s="34">
        <f t="shared" si="193"/>
        <v>25101</v>
      </c>
      <c r="J919" s="34">
        <f t="shared" si="184"/>
        <v>1</v>
      </c>
      <c r="K919" s="34">
        <f t="shared" si="194"/>
        <v>1</v>
      </c>
      <c r="L919" s="34">
        <f t="shared" si="195"/>
        <v>30</v>
      </c>
      <c r="M919" s="34" t="s">
        <v>22</v>
      </c>
      <c r="N919" s="30">
        <v>40030</v>
      </c>
      <c r="O919" s="30" t="s">
        <v>55</v>
      </c>
      <c r="P919" s="30">
        <v>57</v>
      </c>
      <c r="Q919" s="30">
        <v>2</v>
      </c>
      <c r="R919" s="30">
        <v>25101</v>
      </c>
      <c r="S919" s="24">
        <f t="shared" si="185"/>
        <v>196430.75</v>
      </c>
      <c r="T919" s="24">
        <v>0</v>
      </c>
      <c r="U919" s="24">
        <v>0</v>
      </c>
      <c r="V919" s="24">
        <v>2433.1099999999997</v>
      </c>
      <c r="W919" s="24">
        <v>720</v>
      </c>
      <c r="X919" s="24">
        <v>0</v>
      </c>
      <c r="Y919" s="24">
        <v>0</v>
      </c>
      <c r="Z919" s="24">
        <v>5158.5199999999995</v>
      </c>
      <c r="AA919" s="24">
        <v>0</v>
      </c>
      <c r="AB919" s="24">
        <v>0</v>
      </c>
      <c r="AC919" s="24">
        <v>98119.12</v>
      </c>
      <c r="AD919" s="24">
        <v>90000</v>
      </c>
      <c r="AE919" s="24">
        <v>0</v>
      </c>
      <c r="AG919" s="35">
        <v>196430.75</v>
      </c>
      <c r="AH919" s="24">
        <f t="shared" si="196"/>
        <v>0</v>
      </c>
    </row>
    <row r="920" spans="1:34" s="24" customFormat="1" x14ac:dyDescent="0.2">
      <c r="A920" s="33">
        <f t="shared" si="186"/>
        <v>2000</v>
      </c>
      <c r="B920" s="33">
        <f t="shared" si="187"/>
        <v>2500</v>
      </c>
      <c r="C920" s="34" t="s">
        <v>17</v>
      </c>
      <c r="D920" s="34" t="str">
        <f t="shared" si="188"/>
        <v>2</v>
      </c>
      <c r="E920" s="34">
        <f t="shared" si="189"/>
        <v>5</v>
      </c>
      <c r="F920" s="34" t="str">
        <f t="shared" si="190"/>
        <v>04</v>
      </c>
      <c r="G920" s="34" t="str">
        <f t="shared" si="191"/>
        <v>005</v>
      </c>
      <c r="H920" s="33" t="str">
        <f t="shared" si="192"/>
        <v>E001</v>
      </c>
      <c r="I920" s="34">
        <f t="shared" si="193"/>
        <v>25201</v>
      </c>
      <c r="J920" s="34">
        <f t="shared" si="184"/>
        <v>1</v>
      </c>
      <c r="K920" s="34">
        <f t="shared" si="194"/>
        <v>1</v>
      </c>
      <c r="L920" s="34">
        <f t="shared" si="195"/>
        <v>30</v>
      </c>
      <c r="M920" s="34" t="s">
        <v>22</v>
      </c>
      <c r="N920" s="30">
        <v>40030</v>
      </c>
      <c r="O920" s="30" t="s">
        <v>55</v>
      </c>
      <c r="P920" s="30">
        <v>57</v>
      </c>
      <c r="Q920" s="30">
        <v>2</v>
      </c>
      <c r="R920" s="30">
        <v>25201</v>
      </c>
      <c r="S920" s="24">
        <f t="shared" si="185"/>
        <v>24173.3</v>
      </c>
      <c r="T920" s="24">
        <v>0</v>
      </c>
      <c r="U920" s="24">
        <v>0</v>
      </c>
      <c r="V920" s="24">
        <v>1060</v>
      </c>
      <c r="W920" s="24">
        <v>995</v>
      </c>
      <c r="X920" s="24">
        <v>0</v>
      </c>
      <c r="Y920" s="24">
        <v>1138</v>
      </c>
      <c r="Z920" s="24">
        <v>0</v>
      </c>
      <c r="AA920" s="24">
        <v>0</v>
      </c>
      <c r="AB920" s="24">
        <v>0</v>
      </c>
      <c r="AC920" s="24">
        <v>20980.3</v>
      </c>
      <c r="AD920" s="24">
        <v>0</v>
      </c>
      <c r="AE920" s="24">
        <v>0</v>
      </c>
      <c r="AG920" s="35">
        <v>24173.3</v>
      </c>
      <c r="AH920" s="24">
        <f t="shared" si="196"/>
        <v>0</v>
      </c>
    </row>
    <row r="921" spans="1:34" s="24" customFormat="1" x14ac:dyDescent="0.2">
      <c r="A921" s="33">
        <f t="shared" si="186"/>
        <v>2000</v>
      </c>
      <c r="B921" s="33">
        <f t="shared" si="187"/>
        <v>2500</v>
      </c>
      <c r="C921" s="34" t="s">
        <v>17</v>
      </c>
      <c r="D921" s="34" t="str">
        <f t="shared" si="188"/>
        <v>2</v>
      </c>
      <c r="E921" s="34">
        <f t="shared" si="189"/>
        <v>5</v>
      </c>
      <c r="F921" s="34" t="str">
        <f t="shared" si="190"/>
        <v>04</v>
      </c>
      <c r="G921" s="34" t="str">
        <f t="shared" si="191"/>
        <v>005</v>
      </c>
      <c r="H921" s="33" t="str">
        <f t="shared" si="192"/>
        <v>E001</v>
      </c>
      <c r="I921" s="34">
        <f t="shared" si="193"/>
        <v>25301</v>
      </c>
      <c r="J921" s="34">
        <f t="shared" si="184"/>
        <v>1</v>
      </c>
      <c r="K921" s="34">
        <f t="shared" si="194"/>
        <v>1</v>
      </c>
      <c r="L921" s="34">
        <f t="shared" si="195"/>
        <v>30</v>
      </c>
      <c r="M921" s="34" t="s">
        <v>22</v>
      </c>
      <c r="N921" s="30">
        <v>40030</v>
      </c>
      <c r="O921" s="30" t="s">
        <v>55</v>
      </c>
      <c r="P921" s="30">
        <v>57</v>
      </c>
      <c r="Q921" s="30">
        <v>2</v>
      </c>
      <c r="R921" s="30">
        <v>25301</v>
      </c>
      <c r="S921" s="24">
        <f t="shared" si="185"/>
        <v>85033.8</v>
      </c>
      <c r="T921" s="24">
        <v>0</v>
      </c>
      <c r="U921" s="24">
        <v>0</v>
      </c>
      <c r="V921" s="24">
        <v>3214</v>
      </c>
      <c r="W921" s="24">
        <v>6604.2</v>
      </c>
      <c r="X921" s="24">
        <v>0</v>
      </c>
      <c r="Y921" s="24">
        <v>0</v>
      </c>
      <c r="Z921" s="24">
        <v>0</v>
      </c>
      <c r="AA921" s="24">
        <v>0</v>
      </c>
      <c r="AB921" s="24">
        <v>0</v>
      </c>
      <c r="AC921" s="24">
        <v>39815.599999999999</v>
      </c>
      <c r="AD921" s="24">
        <v>15000</v>
      </c>
      <c r="AE921" s="24">
        <v>20400</v>
      </c>
      <c r="AG921" s="35">
        <v>85033.8</v>
      </c>
      <c r="AH921" s="24">
        <f t="shared" si="196"/>
        <v>0</v>
      </c>
    </row>
    <row r="922" spans="1:34" s="24" customFormat="1" x14ac:dyDescent="0.2">
      <c r="A922" s="33">
        <f t="shared" si="186"/>
        <v>2000</v>
      </c>
      <c r="B922" s="33">
        <f t="shared" si="187"/>
        <v>2500</v>
      </c>
      <c r="C922" s="34" t="s">
        <v>17</v>
      </c>
      <c r="D922" s="34" t="str">
        <f t="shared" si="188"/>
        <v>2</v>
      </c>
      <c r="E922" s="34">
        <f t="shared" si="189"/>
        <v>5</v>
      </c>
      <c r="F922" s="34" t="str">
        <f t="shared" si="190"/>
        <v>04</v>
      </c>
      <c r="G922" s="34" t="str">
        <f t="shared" si="191"/>
        <v>005</v>
      </c>
      <c r="H922" s="33" t="str">
        <f t="shared" si="192"/>
        <v>E001</v>
      </c>
      <c r="I922" s="34">
        <f t="shared" si="193"/>
        <v>25401</v>
      </c>
      <c r="J922" s="34">
        <f t="shared" si="184"/>
        <v>1</v>
      </c>
      <c r="K922" s="34">
        <f t="shared" si="194"/>
        <v>1</v>
      </c>
      <c r="L922" s="34">
        <f t="shared" si="195"/>
        <v>30</v>
      </c>
      <c r="M922" s="34" t="s">
        <v>22</v>
      </c>
      <c r="N922" s="30">
        <v>40030</v>
      </c>
      <c r="O922" s="30" t="s">
        <v>55</v>
      </c>
      <c r="P922" s="30">
        <v>57</v>
      </c>
      <c r="Q922" s="30">
        <v>2</v>
      </c>
      <c r="R922" s="30">
        <v>25401</v>
      </c>
      <c r="S922" s="24">
        <f t="shared" si="185"/>
        <v>32268.86</v>
      </c>
      <c r="T922" s="24">
        <v>0</v>
      </c>
      <c r="U922" s="24">
        <v>0</v>
      </c>
      <c r="V922" s="24">
        <v>0</v>
      </c>
      <c r="W922" s="24">
        <v>0</v>
      </c>
      <c r="X922" s="24">
        <v>0</v>
      </c>
      <c r="Y922" s="24">
        <v>0</v>
      </c>
      <c r="Z922" s="24">
        <v>0</v>
      </c>
      <c r="AA922" s="24">
        <v>0</v>
      </c>
      <c r="AB922" s="24">
        <v>0</v>
      </c>
      <c r="AC922" s="24">
        <v>32268.86</v>
      </c>
      <c r="AD922" s="24">
        <v>0</v>
      </c>
      <c r="AE922" s="24">
        <v>0</v>
      </c>
      <c r="AG922" s="35">
        <v>32268.86</v>
      </c>
      <c r="AH922" s="24">
        <f t="shared" si="196"/>
        <v>0</v>
      </c>
    </row>
    <row r="923" spans="1:34" s="24" customFormat="1" x14ac:dyDescent="0.2">
      <c r="A923" s="33">
        <f t="shared" si="186"/>
        <v>2000</v>
      </c>
      <c r="B923" s="33">
        <f t="shared" si="187"/>
        <v>2500</v>
      </c>
      <c r="C923" s="34" t="s">
        <v>17</v>
      </c>
      <c r="D923" s="34" t="str">
        <f t="shared" si="188"/>
        <v>2</v>
      </c>
      <c r="E923" s="34">
        <f t="shared" si="189"/>
        <v>5</v>
      </c>
      <c r="F923" s="34" t="str">
        <f t="shared" si="190"/>
        <v>04</v>
      </c>
      <c r="G923" s="34" t="str">
        <f t="shared" si="191"/>
        <v>005</v>
      </c>
      <c r="H923" s="33" t="str">
        <f t="shared" si="192"/>
        <v>E001</v>
      </c>
      <c r="I923" s="34">
        <f t="shared" si="193"/>
        <v>25501</v>
      </c>
      <c r="J923" s="34">
        <f t="shared" si="184"/>
        <v>1</v>
      </c>
      <c r="K923" s="34">
        <f t="shared" si="194"/>
        <v>1</v>
      </c>
      <c r="L923" s="34">
        <f t="shared" si="195"/>
        <v>30</v>
      </c>
      <c r="M923" s="34" t="s">
        <v>22</v>
      </c>
      <c r="N923" s="30">
        <v>40030</v>
      </c>
      <c r="O923" s="30" t="s">
        <v>55</v>
      </c>
      <c r="P923" s="30">
        <v>57</v>
      </c>
      <c r="Q923" s="30">
        <v>2</v>
      </c>
      <c r="R923" s="30">
        <v>25501</v>
      </c>
      <c r="S923" s="24">
        <f t="shared" si="185"/>
        <v>128240.34</v>
      </c>
      <c r="T923" s="24">
        <v>0</v>
      </c>
      <c r="U923" s="24">
        <v>0</v>
      </c>
      <c r="V923" s="24">
        <v>0</v>
      </c>
      <c r="W923" s="24">
        <v>7276.03</v>
      </c>
      <c r="X923" s="24">
        <v>7276.03</v>
      </c>
      <c r="Y923" s="24">
        <v>3383.05</v>
      </c>
      <c r="Z923" s="24">
        <v>0</v>
      </c>
      <c r="AA923" s="24">
        <v>0</v>
      </c>
      <c r="AB923" s="24">
        <v>0</v>
      </c>
      <c r="AC923" s="24">
        <v>110305.23</v>
      </c>
      <c r="AD923" s="24">
        <v>0</v>
      </c>
      <c r="AE923" s="24">
        <v>0</v>
      </c>
      <c r="AG923" s="35">
        <v>128240.34</v>
      </c>
      <c r="AH923" s="24">
        <f t="shared" si="196"/>
        <v>0</v>
      </c>
    </row>
    <row r="924" spans="1:34" s="24" customFormat="1" x14ac:dyDescent="0.2">
      <c r="A924" s="33">
        <f t="shared" si="186"/>
        <v>2000</v>
      </c>
      <c r="B924" s="33">
        <f t="shared" si="187"/>
        <v>2500</v>
      </c>
      <c r="C924" s="34" t="s">
        <v>17</v>
      </c>
      <c r="D924" s="34" t="str">
        <f t="shared" si="188"/>
        <v>2</v>
      </c>
      <c r="E924" s="34">
        <f t="shared" si="189"/>
        <v>5</v>
      </c>
      <c r="F924" s="34" t="str">
        <f t="shared" si="190"/>
        <v>04</v>
      </c>
      <c r="G924" s="34" t="str">
        <f t="shared" si="191"/>
        <v>005</v>
      </c>
      <c r="H924" s="33" t="str">
        <f t="shared" si="192"/>
        <v>E001</v>
      </c>
      <c r="I924" s="34">
        <f t="shared" si="193"/>
        <v>25901</v>
      </c>
      <c r="J924" s="34">
        <f t="shared" si="184"/>
        <v>1</v>
      </c>
      <c r="K924" s="34">
        <f t="shared" si="194"/>
        <v>1</v>
      </c>
      <c r="L924" s="34">
        <f t="shared" si="195"/>
        <v>30</v>
      </c>
      <c r="M924" s="34" t="s">
        <v>22</v>
      </c>
      <c r="N924" s="30">
        <v>40030</v>
      </c>
      <c r="O924" s="30" t="s">
        <v>55</v>
      </c>
      <c r="P924" s="30">
        <v>57</v>
      </c>
      <c r="Q924" s="30">
        <v>2</v>
      </c>
      <c r="R924" s="30">
        <v>25901</v>
      </c>
      <c r="S924" s="24">
        <f t="shared" si="185"/>
        <v>24556.22</v>
      </c>
      <c r="T924" s="24">
        <v>0</v>
      </c>
      <c r="U924" s="24">
        <v>0</v>
      </c>
      <c r="V924" s="24">
        <v>0</v>
      </c>
      <c r="W924" s="24">
        <v>0</v>
      </c>
      <c r="X924" s="24">
        <v>0</v>
      </c>
      <c r="Y924" s="24">
        <v>0</v>
      </c>
      <c r="Z924" s="24">
        <v>9235.92</v>
      </c>
      <c r="AA924" s="24">
        <v>3127.55</v>
      </c>
      <c r="AB924" s="24">
        <v>0</v>
      </c>
      <c r="AC924" s="24">
        <v>6193</v>
      </c>
      <c r="AD924" s="24">
        <v>5999.75</v>
      </c>
      <c r="AE924" s="24">
        <v>0</v>
      </c>
      <c r="AG924" s="35">
        <v>24556.22</v>
      </c>
      <c r="AH924" s="24">
        <f t="shared" si="196"/>
        <v>0</v>
      </c>
    </row>
    <row r="925" spans="1:34" s="24" customFormat="1" x14ac:dyDescent="0.2">
      <c r="A925" s="33">
        <f t="shared" si="186"/>
        <v>2000</v>
      </c>
      <c r="B925" s="33">
        <f t="shared" si="187"/>
        <v>2700</v>
      </c>
      <c r="C925" s="34" t="s">
        <v>17</v>
      </c>
      <c r="D925" s="34" t="str">
        <f t="shared" si="188"/>
        <v>2</v>
      </c>
      <c r="E925" s="34">
        <f t="shared" si="189"/>
        <v>5</v>
      </c>
      <c r="F925" s="34" t="str">
        <f t="shared" si="190"/>
        <v>04</v>
      </c>
      <c r="G925" s="34" t="str">
        <f t="shared" si="191"/>
        <v>005</v>
      </c>
      <c r="H925" s="33" t="str">
        <f t="shared" si="192"/>
        <v>E001</v>
      </c>
      <c r="I925" s="34">
        <f t="shared" si="193"/>
        <v>27201</v>
      </c>
      <c r="J925" s="34">
        <f t="shared" si="184"/>
        <v>1</v>
      </c>
      <c r="K925" s="34">
        <f t="shared" si="194"/>
        <v>1</v>
      </c>
      <c r="L925" s="34">
        <f t="shared" si="195"/>
        <v>30</v>
      </c>
      <c r="M925" s="34" t="s">
        <v>22</v>
      </c>
      <c r="N925" s="30">
        <v>40030</v>
      </c>
      <c r="O925" s="30" t="s">
        <v>55</v>
      </c>
      <c r="P925" s="30">
        <v>57</v>
      </c>
      <c r="Q925" s="30">
        <v>2</v>
      </c>
      <c r="R925" s="30">
        <v>27201</v>
      </c>
      <c r="S925" s="24">
        <f t="shared" si="185"/>
        <v>14907.4</v>
      </c>
      <c r="T925" s="24">
        <v>0</v>
      </c>
      <c r="U925" s="24">
        <v>0</v>
      </c>
      <c r="V925" s="24">
        <v>0</v>
      </c>
      <c r="W925" s="24">
        <v>0</v>
      </c>
      <c r="X925" s="24">
        <v>0</v>
      </c>
      <c r="Y925" s="24">
        <v>0</v>
      </c>
      <c r="Z925" s="24">
        <v>0</v>
      </c>
      <c r="AA925" s="24">
        <v>0</v>
      </c>
      <c r="AB925" s="24">
        <v>14907.4</v>
      </c>
      <c r="AC925" s="24">
        <v>0</v>
      </c>
      <c r="AD925" s="24">
        <v>0</v>
      </c>
      <c r="AE925" s="24">
        <v>0</v>
      </c>
      <c r="AG925" s="35">
        <v>14907.4</v>
      </c>
      <c r="AH925" s="24">
        <f t="shared" si="196"/>
        <v>0</v>
      </c>
    </row>
    <row r="926" spans="1:34" s="24" customFormat="1" x14ac:dyDescent="0.2">
      <c r="A926" s="33">
        <f t="shared" si="186"/>
        <v>2000</v>
      </c>
      <c r="B926" s="33">
        <f t="shared" si="187"/>
        <v>2700</v>
      </c>
      <c r="C926" s="34" t="s">
        <v>17</v>
      </c>
      <c r="D926" s="34" t="str">
        <f t="shared" si="188"/>
        <v>2</v>
      </c>
      <c r="E926" s="34">
        <f t="shared" si="189"/>
        <v>5</v>
      </c>
      <c r="F926" s="34" t="str">
        <f t="shared" si="190"/>
        <v>04</v>
      </c>
      <c r="G926" s="34" t="str">
        <f t="shared" si="191"/>
        <v>005</v>
      </c>
      <c r="H926" s="33" t="str">
        <f t="shared" si="192"/>
        <v>E001</v>
      </c>
      <c r="I926" s="34">
        <f t="shared" si="193"/>
        <v>27501</v>
      </c>
      <c r="J926" s="34">
        <f t="shared" si="184"/>
        <v>1</v>
      </c>
      <c r="K926" s="34">
        <f t="shared" si="194"/>
        <v>1</v>
      </c>
      <c r="L926" s="34">
        <f t="shared" si="195"/>
        <v>30</v>
      </c>
      <c r="M926" s="34" t="s">
        <v>22</v>
      </c>
      <c r="N926" s="30">
        <v>40030</v>
      </c>
      <c r="O926" s="30" t="s">
        <v>55</v>
      </c>
      <c r="P926" s="30">
        <v>57</v>
      </c>
      <c r="Q926" s="30">
        <v>2</v>
      </c>
      <c r="R926" s="30">
        <v>27501</v>
      </c>
      <c r="S926" s="24">
        <f t="shared" si="185"/>
        <v>10213.75</v>
      </c>
      <c r="T926" s="24">
        <v>0</v>
      </c>
      <c r="U926" s="24">
        <v>0</v>
      </c>
      <c r="V926" s="24">
        <v>0</v>
      </c>
      <c r="W926" s="24">
        <v>0</v>
      </c>
      <c r="X926" s="24">
        <v>0</v>
      </c>
      <c r="Y926" s="24">
        <v>0</v>
      </c>
      <c r="Z926" s="24">
        <v>0</v>
      </c>
      <c r="AA926" s="24">
        <v>0</v>
      </c>
      <c r="AB926" s="24">
        <v>0</v>
      </c>
      <c r="AC926" s="24">
        <v>0</v>
      </c>
      <c r="AD926" s="24">
        <v>10213.75</v>
      </c>
      <c r="AE926" s="24">
        <v>0</v>
      </c>
      <c r="AG926" s="35">
        <v>10213.75</v>
      </c>
      <c r="AH926" s="24">
        <f t="shared" si="196"/>
        <v>0</v>
      </c>
    </row>
    <row r="927" spans="1:34" s="24" customFormat="1" x14ac:dyDescent="0.2">
      <c r="A927" s="33">
        <f t="shared" si="186"/>
        <v>2000</v>
      </c>
      <c r="B927" s="33">
        <f t="shared" si="187"/>
        <v>2900</v>
      </c>
      <c r="C927" s="34" t="s">
        <v>17</v>
      </c>
      <c r="D927" s="34" t="str">
        <f t="shared" si="188"/>
        <v>2</v>
      </c>
      <c r="E927" s="34">
        <f t="shared" si="189"/>
        <v>5</v>
      </c>
      <c r="F927" s="34" t="str">
        <f t="shared" si="190"/>
        <v>04</v>
      </c>
      <c r="G927" s="34" t="str">
        <f t="shared" si="191"/>
        <v>005</v>
      </c>
      <c r="H927" s="33" t="str">
        <f t="shared" si="192"/>
        <v>E001</v>
      </c>
      <c r="I927" s="34">
        <f t="shared" si="193"/>
        <v>29101</v>
      </c>
      <c r="J927" s="34">
        <f t="shared" si="184"/>
        <v>1</v>
      </c>
      <c r="K927" s="34">
        <f t="shared" si="194"/>
        <v>1</v>
      </c>
      <c r="L927" s="34">
        <f t="shared" si="195"/>
        <v>30</v>
      </c>
      <c r="M927" s="34" t="s">
        <v>22</v>
      </c>
      <c r="N927" s="30">
        <v>40030</v>
      </c>
      <c r="O927" s="30" t="s">
        <v>55</v>
      </c>
      <c r="P927" s="30">
        <v>57</v>
      </c>
      <c r="Q927" s="30">
        <v>2</v>
      </c>
      <c r="R927" s="30">
        <v>29101</v>
      </c>
      <c r="S927" s="24">
        <f t="shared" si="185"/>
        <v>26475.86</v>
      </c>
      <c r="T927" s="24">
        <v>0</v>
      </c>
      <c r="U927" s="24">
        <v>0</v>
      </c>
      <c r="V927" s="24">
        <v>0</v>
      </c>
      <c r="W927" s="24">
        <v>0</v>
      </c>
      <c r="X927" s="24">
        <v>0</v>
      </c>
      <c r="Y927" s="24">
        <v>0</v>
      </c>
      <c r="Z927" s="24">
        <v>0</v>
      </c>
      <c r="AA927" s="24">
        <v>0</v>
      </c>
      <c r="AB927" s="24">
        <v>26475.86</v>
      </c>
      <c r="AC927" s="24">
        <v>0</v>
      </c>
      <c r="AD927" s="24">
        <v>0</v>
      </c>
      <c r="AE927" s="24">
        <v>0</v>
      </c>
      <c r="AG927" s="35">
        <v>26475.86</v>
      </c>
      <c r="AH927" s="24">
        <f t="shared" si="196"/>
        <v>0</v>
      </c>
    </row>
    <row r="928" spans="1:34" s="24" customFormat="1" x14ac:dyDescent="0.2">
      <c r="A928" s="33">
        <f t="shared" si="186"/>
        <v>2000</v>
      </c>
      <c r="B928" s="33">
        <f t="shared" si="187"/>
        <v>2900</v>
      </c>
      <c r="C928" s="34" t="s">
        <v>17</v>
      </c>
      <c r="D928" s="34" t="str">
        <f t="shared" si="188"/>
        <v>2</v>
      </c>
      <c r="E928" s="34">
        <f t="shared" si="189"/>
        <v>5</v>
      </c>
      <c r="F928" s="34" t="str">
        <f t="shared" si="190"/>
        <v>04</v>
      </c>
      <c r="G928" s="34" t="str">
        <f t="shared" si="191"/>
        <v>005</v>
      </c>
      <c r="H928" s="33" t="str">
        <f t="shared" si="192"/>
        <v>E001</v>
      </c>
      <c r="I928" s="34">
        <f t="shared" si="193"/>
        <v>29401</v>
      </c>
      <c r="J928" s="34">
        <f t="shared" si="184"/>
        <v>1</v>
      </c>
      <c r="K928" s="34">
        <f t="shared" si="194"/>
        <v>1</v>
      </c>
      <c r="L928" s="34">
        <f t="shared" si="195"/>
        <v>30</v>
      </c>
      <c r="M928" s="34" t="s">
        <v>22</v>
      </c>
      <c r="N928" s="30">
        <v>40030</v>
      </c>
      <c r="O928" s="30" t="s">
        <v>55</v>
      </c>
      <c r="P928" s="30">
        <v>57</v>
      </c>
      <c r="Q928" s="30">
        <v>2</v>
      </c>
      <c r="R928" s="30">
        <v>29401</v>
      </c>
      <c r="S928" s="24">
        <f t="shared" si="185"/>
        <v>28156.98</v>
      </c>
      <c r="T928" s="24">
        <v>0</v>
      </c>
      <c r="U928" s="24">
        <v>0</v>
      </c>
      <c r="V928" s="24">
        <v>0</v>
      </c>
      <c r="W928" s="24">
        <v>0</v>
      </c>
      <c r="X928" s="24">
        <v>0</v>
      </c>
      <c r="Y928" s="24">
        <v>0</v>
      </c>
      <c r="Z928" s="24">
        <v>0</v>
      </c>
      <c r="AA928" s="24">
        <v>25781.16</v>
      </c>
      <c r="AB928" s="24">
        <v>2375.8200000000002</v>
      </c>
      <c r="AC928" s="24">
        <v>0</v>
      </c>
      <c r="AD928" s="24">
        <v>0</v>
      </c>
      <c r="AE928" s="24">
        <v>0</v>
      </c>
      <c r="AG928" s="35">
        <v>28156.98</v>
      </c>
      <c r="AH928" s="24">
        <f t="shared" si="196"/>
        <v>0</v>
      </c>
    </row>
    <row r="929" spans="1:34" s="24" customFormat="1" x14ac:dyDescent="0.2">
      <c r="A929" s="33">
        <f t="shared" si="186"/>
        <v>2000</v>
      </c>
      <c r="B929" s="33">
        <f t="shared" si="187"/>
        <v>2900</v>
      </c>
      <c r="C929" s="34" t="s">
        <v>17</v>
      </c>
      <c r="D929" s="34" t="str">
        <f t="shared" si="188"/>
        <v>2</v>
      </c>
      <c r="E929" s="34">
        <f t="shared" si="189"/>
        <v>5</v>
      </c>
      <c r="F929" s="34" t="str">
        <f t="shared" si="190"/>
        <v>04</v>
      </c>
      <c r="G929" s="34" t="str">
        <f t="shared" si="191"/>
        <v>005</v>
      </c>
      <c r="H929" s="33" t="str">
        <f t="shared" si="192"/>
        <v>E001</v>
      </c>
      <c r="I929" s="34">
        <f t="shared" si="193"/>
        <v>29501</v>
      </c>
      <c r="J929" s="34">
        <f t="shared" si="184"/>
        <v>1</v>
      </c>
      <c r="K929" s="34">
        <f t="shared" si="194"/>
        <v>1</v>
      </c>
      <c r="L929" s="34">
        <f t="shared" si="195"/>
        <v>30</v>
      </c>
      <c r="M929" s="34" t="s">
        <v>22</v>
      </c>
      <c r="N929" s="30">
        <v>40030</v>
      </c>
      <c r="O929" s="30" t="s">
        <v>55</v>
      </c>
      <c r="P929" s="30">
        <v>57</v>
      </c>
      <c r="Q929" s="30">
        <v>2</v>
      </c>
      <c r="R929" s="30">
        <v>29501</v>
      </c>
      <c r="S929" s="24">
        <f t="shared" si="185"/>
        <v>10522.62</v>
      </c>
      <c r="T929" s="24">
        <v>0</v>
      </c>
      <c r="U929" s="24">
        <v>0</v>
      </c>
      <c r="V929" s="24">
        <v>0</v>
      </c>
      <c r="W929" s="24">
        <v>0</v>
      </c>
      <c r="X929" s="24">
        <v>0</v>
      </c>
      <c r="Y929" s="24">
        <v>0</v>
      </c>
      <c r="Z929" s="24">
        <v>0</v>
      </c>
      <c r="AA929" s="24">
        <v>0</v>
      </c>
      <c r="AB929" s="24">
        <v>10522.62</v>
      </c>
      <c r="AC929" s="24">
        <v>0</v>
      </c>
      <c r="AD929" s="24">
        <v>0</v>
      </c>
      <c r="AE929" s="24">
        <v>0</v>
      </c>
      <c r="AG929" s="35">
        <v>10522.62</v>
      </c>
      <c r="AH929" s="24">
        <f t="shared" si="196"/>
        <v>0</v>
      </c>
    </row>
    <row r="930" spans="1:34" s="24" customFormat="1" x14ac:dyDescent="0.2">
      <c r="A930" s="33">
        <f t="shared" si="186"/>
        <v>2000</v>
      </c>
      <c r="B930" s="33">
        <f t="shared" si="187"/>
        <v>2900</v>
      </c>
      <c r="C930" s="34" t="s">
        <v>17</v>
      </c>
      <c r="D930" s="34" t="str">
        <f t="shared" si="188"/>
        <v>2</v>
      </c>
      <c r="E930" s="34">
        <f t="shared" si="189"/>
        <v>5</v>
      </c>
      <c r="F930" s="34" t="str">
        <f t="shared" si="190"/>
        <v>04</v>
      </c>
      <c r="G930" s="34" t="str">
        <f t="shared" si="191"/>
        <v>005</v>
      </c>
      <c r="H930" s="33" t="str">
        <f t="shared" si="192"/>
        <v>E001</v>
      </c>
      <c r="I930" s="34">
        <f t="shared" si="193"/>
        <v>29801</v>
      </c>
      <c r="J930" s="34">
        <f t="shared" si="184"/>
        <v>1</v>
      </c>
      <c r="K930" s="34">
        <f t="shared" si="194"/>
        <v>1</v>
      </c>
      <c r="L930" s="34">
        <f t="shared" si="195"/>
        <v>30</v>
      </c>
      <c r="M930" s="34" t="s">
        <v>22</v>
      </c>
      <c r="N930" s="30">
        <v>40030</v>
      </c>
      <c r="O930" s="30" t="s">
        <v>55</v>
      </c>
      <c r="P930" s="30">
        <v>57</v>
      </c>
      <c r="Q930" s="30">
        <v>2</v>
      </c>
      <c r="R930" s="30">
        <v>29801</v>
      </c>
      <c r="S930" s="24">
        <f t="shared" si="185"/>
        <v>54210.02</v>
      </c>
      <c r="T930" s="24">
        <v>0</v>
      </c>
      <c r="U930" s="24">
        <v>0</v>
      </c>
      <c r="V930" s="24">
        <v>0</v>
      </c>
      <c r="W930" s="24">
        <v>0</v>
      </c>
      <c r="X930" s="24">
        <v>0</v>
      </c>
      <c r="Y930" s="24">
        <v>5688.91</v>
      </c>
      <c r="Z930" s="24">
        <v>0</v>
      </c>
      <c r="AA930" s="24">
        <v>4216.21</v>
      </c>
      <c r="AB930" s="24">
        <v>24210.02</v>
      </c>
      <c r="AC930" s="24">
        <v>15000</v>
      </c>
      <c r="AD930" s="24">
        <v>5094.88</v>
      </c>
      <c r="AE930" s="24">
        <v>0</v>
      </c>
      <c r="AG930" s="35">
        <v>54210.020000000004</v>
      </c>
      <c r="AH930" s="24">
        <f t="shared" si="196"/>
        <v>0</v>
      </c>
    </row>
    <row r="931" spans="1:34" s="24" customFormat="1" x14ac:dyDescent="0.2">
      <c r="A931" s="33">
        <f t="shared" si="186"/>
        <v>3000</v>
      </c>
      <c r="B931" s="33">
        <f t="shared" si="187"/>
        <v>3100</v>
      </c>
      <c r="C931" s="34" t="s">
        <v>17</v>
      </c>
      <c r="D931" s="34" t="str">
        <f t="shared" si="188"/>
        <v>2</v>
      </c>
      <c r="E931" s="34">
        <f t="shared" si="189"/>
        <v>5</v>
      </c>
      <c r="F931" s="34" t="str">
        <f t="shared" si="190"/>
        <v>04</v>
      </c>
      <c r="G931" s="34" t="str">
        <f t="shared" si="191"/>
        <v>005</v>
      </c>
      <c r="H931" s="33" t="str">
        <f t="shared" si="192"/>
        <v>E001</v>
      </c>
      <c r="I931" s="34">
        <f t="shared" si="193"/>
        <v>31201</v>
      </c>
      <c r="J931" s="34">
        <f t="shared" si="184"/>
        <v>1</v>
      </c>
      <c r="K931" s="34">
        <f t="shared" si="194"/>
        <v>1</v>
      </c>
      <c r="L931" s="34">
        <f t="shared" si="195"/>
        <v>30</v>
      </c>
      <c r="M931" s="34" t="s">
        <v>22</v>
      </c>
      <c r="N931" s="30">
        <v>40030</v>
      </c>
      <c r="O931" s="30" t="s">
        <v>55</v>
      </c>
      <c r="P931" s="30">
        <v>57</v>
      </c>
      <c r="Q931" s="30">
        <v>2</v>
      </c>
      <c r="R931" s="30">
        <v>31201</v>
      </c>
      <c r="S931" s="24">
        <f t="shared" si="185"/>
        <v>16882.240000000002</v>
      </c>
      <c r="T931" s="24">
        <v>0</v>
      </c>
      <c r="U931" s="24">
        <v>0</v>
      </c>
      <c r="V931" s="24">
        <v>0</v>
      </c>
      <c r="W931" s="24">
        <v>0</v>
      </c>
      <c r="X931" s="24">
        <v>0</v>
      </c>
      <c r="Y931" s="24">
        <v>0</v>
      </c>
      <c r="Z931" s="24">
        <v>0</v>
      </c>
      <c r="AA931" s="24">
        <v>0</v>
      </c>
      <c r="AB931" s="24">
        <v>16882.240000000002</v>
      </c>
      <c r="AC931" s="24">
        <v>0</v>
      </c>
      <c r="AD931" s="24">
        <v>0</v>
      </c>
      <c r="AG931" s="35">
        <v>16882.240000000002</v>
      </c>
      <c r="AH931" s="24">
        <f t="shared" si="196"/>
        <v>0</v>
      </c>
    </row>
    <row r="932" spans="1:34" s="24" customFormat="1" x14ac:dyDescent="0.2">
      <c r="A932" s="33">
        <f t="shared" si="186"/>
        <v>3000</v>
      </c>
      <c r="B932" s="33">
        <f t="shared" si="187"/>
        <v>3100</v>
      </c>
      <c r="C932" s="34" t="s">
        <v>17</v>
      </c>
      <c r="D932" s="34" t="str">
        <f t="shared" si="188"/>
        <v>2</v>
      </c>
      <c r="E932" s="34">
        <f t="shared" si="189"/>
        <v>5</v>
      </c>
      <c r="F932" s="34" t="str">
        <f t="shared" si="190"/>
        <v>04</v>
      </c>
      <c r="G932" s="34" t="str">
        <f t="shared" si="191"/>
        <v>005</v>
      </c>
      <c r="H932" s="33" t="str">
        <f t="shared" si="192"/>
        <v>E001</v>
      </c>
      <c r="I932" s="34">
        <f t="shared" si="193"/>
        <v>31801</v>
      </c>
      <c r="J932" s="34">
        <f t="shared" si="184"/>
        <v>1</v>
      </c>
      <c r="K932" s="34">
        <f t="shared" si="194"/>
        <v>1</v>
      </c>
      <c r="L932" s="34">
        <f t="shared" si="195"/>
        <v>30</v>
      </c>
      <c r="M932" s="34" t="s">
        <v>22</v>
      </c>
      <c r="N932" s="30">
        <v>40030</v>
      </c>
      <c r="O932" s="30" t="s">
        <v>55</v>
      </c>
      <c r="P932" s="30">
        <v>57</v>
      </c>
      <c r="Q932" s="30">
        <v>2</v>
      </c>
      <c r="R932" s="30">
        <v>31801</v>
      </c>
      <c r="S932" s="24">
        <f t="shared" si="185"/>
        <v>6730.83</v>
      </c>
      <c r="T932" s="24">
        <v>0</v>
      </c>
      <c r="U932" s="24">
        <v>0</v>
      </c>
      <c r="V932" s="24">
        <v>0</v>
      </c>
      <c r="W932" s="24">
        <v>0</v>
      </c>
      <c r="X932" s="24">
        <v>0</v>
      </c>
      <c r="Y932" s="24">
        <v>0</v>
      </c>
      <c r="Z932" s="24">
        <v>0</v>
      </c>
      <c r="AA932" s="24">
        <v>0</v>
      </c>
      <c r="AB932" s="24">
        <v>6730.83</v>
      </c>
      <c r="AC932" s="24">
        <v>0</v>
      </c>
      <c r="AD932" s="24">
        <v>0</v>
      </c>
      <c r="AE932" s="24">
        <v>0</v>
      </c>
      <c r="AG932" s="35">
        <v>6730.83</v>
      </c>
      <c r="AH932" s="24">
        <f t="shared" si="196"/>
        <v>0</v>
      </c>
    </row>
    <row r="933" spans="1:34" s="24" customFormat="1" x14ac:dyDescent="0.2">
      <c r="A933" s="33">
        <f t="shared" si="186"/>
        <v>3000</v>
      </c>
      <c r="B933" s="33">
        <f t="shared" si="187"/>
        <v>3100</v>
      </c>
      <c r="C933" s="34" t="s">
        <v>17</v>
      </c>
      <c r="D933" s="34" t="str">
        <f t="shared" si="188"/>
        <v>2</v>
      </c>
      <c r="E933" s="34">
        <f t="shared" si="189"/>
        <v>5</v>
      </c>
      <c r="F933" s="34" t="str">
        <f t="shared" si="190"/>
        <v>04</v>
      </c>
      <c r="G933" s="34" t="str">
        <f t="shared" si="191"/>
        <v>005</v>
      </c>
      <c r="H933" s="33" t="str">
        <f t="shared" si="192"/>
        <v>E001</v>
      </c>
      <c r="I933" s="34">
        <f t="shared" si="193"/>
        <v>31902</v>
      </c>
      <c r="J933" s="34">
        <f t="shared" si="184"/>
        <v>1</v>
      </c>
      <c r="K933" s="34">
        <f t="shared" si="194"/>
        <v>1</v>
      </c>
      <c r="L933" s="34">
        <f t="shared" si="195"/>
        <v>30</v>
      </c>
      <c r="M933" s="34" t="s">
        <v>22</v>
      </c>
      <c r="N933" s="30">
        <v>40030</v>
      </c>
      <c r="O933" s="30" t="s">
        <v>55</v>
      </c>
      <c r="P933" s="30">
        <v>57</v>
      </c>
      <c r="Q933" s="30">
        <v>2</v>
      </c>
      <c r="R933" s="30">
        <v>31902</v>
      </c>
      <c r="S933" s="24">
        <f t="shared" si="185"/>
        <v>6668.48</v>
      </c>
      <c r="T933" s="24">
        <v>0</v>
      </c>
      <c r="U933" s="24">
        <v>0</v>
      </c>
      <c r="V933" s="24">
        <v>0</v>
      </c>
      <c r="W933" s="24">
        <v>0</v>
      </c>
      <c r="X933" s="24">
        <v>0</v>
      </c>
      <c r="Y933" s="24">
        <v>0</v>
      </c>
      <c r="Z933" s="24">
        <v>0</v>
      </c>
      <c r="AA933" s="24">
        <v>0</v>
      </c>
      <c r="AB933" s="24">
        <v>0</v>
      </c>
      <c r="AC933" s="24">
        <v>6668.48</v>
      </c>
      <c r="AD933" s="24">
        <v>0</v>
      </c>
      <c r="AE933" s="24">
        <v>0</v>
      </c>
      <c r="AG933" s="35">
        <v>6668.48</v>
      </c>
      <c r="AH933" s="24">
        <f t="shared" si="196"/>
        <v>0</v>
      </c>
    </row>
    <row r="934" spans="1:34" s="24" customFormat="1" x14ac:dyDescent="0.2">
      <c r="A934" s="33">
        <f t="shared" si="186"/>
        <v>3000</v>
      </c>
      <c r="B934" s="33">
        <f t="shared" si="187"/>
        <v>3300</v>
      </c>
      <c r="C934" s="34" t="s">
        <v>17</v>
      </c>
      <c r="D934" s="34" t="str">
        <f t="shared" si="188"/>
        <v>2</v>
      </c>
      <c r="E934" s="34">
        <f t="shared" si="189"/>
        <v>5</v>
      </c>
      <c r="F934" s="34" t="str">
        <f t="shared" si="190"/>
        <v>04</v>
      </c>
      <c r="G934" s="34" t="str">
        <f t="shared" si="191"/>
        <v>005</v>
      </c>
      <c r="H934" s="33" t="str">
        <f t="shared" si="192"/>
        <v>E001</v>
      </c>
      <c r="I934" s="34">
        <f t="shared" si="193"/>
        <v>33601</v>
      </c>
      <c r="J934" s="34">
        <f t="shared" si="184"/>
        <v>1</v>
      </c>
      <c r="K934" s="34">
        <f t="shared" si="194"/>
        <v>1</v>
      </c>
      <c r="L934" s="34">
        <f t="shared" si="195"/>
        <v>30</v>
      </c>
      <c r="M934" s="34" t="s">
        <v>22</v>
      </c>
      <c r="N934" s="30">
        <v>40030</v>
      </c>
      <c r="O934" s="30" t="s">
        <v>55</v>
      </c>
      <c r="P934" s="30">
        <v>57</v>
      </c>
      <c r="Q934" s="30">
        <v>2</v>
      </c>
      <c r="R934" s="30">
        <v>33601</v>
      </c>
      <c r="S934" s="24">
        <f t="shared" si="185"/>
        <v>107185.89</v>
      </c>
      <c r="T934" s="24">
        <v>0</v>
      </c>
      <c r="U934" s="24">
        <v>5600.83</v>
      </c>
      <c r="V934" s="24">
        <v>15573.66</v>
      </c>
      <c r="W934" s="24">
        <v>6984.99</v>
      </c>
      <c r="X934" s="24">
        <v>7000</v>
      </c>
      <c r="Y934" s="24">
        <v>6984.99</v>
      </c>
      <c r="Z934" s="24">
        <v>6984.99</v>
      </c>
      <c r="AA934" s="24">
        <v>6984.99</v>
      </c>
      <c r="AB934" s="24">
        <v>6984.99</v>
      </c>
      <c r="AC934" s="24">
        <v>6984.99</v>
      </c>
      <c r="AD934" s="24">
        <v>23131.47</v>
      </c>
      <c r="AE934" s="24">
        <v>13969.99</v>
      </c>
      <c r="AG934" s="35">
        <v>107185.89000000001</v>
      </c>
      <c r="AH934" s="24">
        <f t="shared" si="196"/>
        <v>0</v>
      </c>
    </row>
    <row r="935" spans="1:34" s="24" customFormat="1" x14ac:dyDescent="0.2">
      <c r="A935" s="33">
        <f t="shared" si="186"/>
        <v>3000</v>
      </c>
      <c r="B935" s="33">
        <f t="shared" si="187"/>
        <v>3300</v>
      </c>
      <c r="C935" s="34" t="s">
        <v>17</v>
      </c>
      <c r="D935" s="34" t="str">
        <f t="shared" si="188"/>
        <v>2</v>
      </c>
      <c r="E935" s="34">
        <f t="shared" si="189"/>
        <v>5</v>
      </c>
      <c r="F935" s="34" t="str">
        <f t="shared" si="190"/>
        <v>04</v>
      </c>
      <c r="G935" s="34" t="str">
        <f t="shared" si="191"/>
        <v>005</v>
      </c>
      <c r="H935" s="33" t="str">
        <f t="shared" si="192"/>
        <v>E001</v>
      </c>
      <c r="I935" s="34">
        <f t="shared" si="193"/>
        <v>33602</v>
      </c>
      <c r="J935" s="34">
        <f t="shared" si="184"/>
        <v>1</v>
      </c>
      <c r="K935" s="34">
        <f t="shared" si="194"/>
        <v>1</v>
      </c>
      <c r="L935" s="34">
        <f t="shared" si="195"/>
        <v>30</v>
      </c>
      <c r="M935" s="34" t="s">
        <v>22</v>
      </c>
      <c r="N935" s="30">
        <v>40030</v>
      </c>
      <c r="O935" s="30" t="s">
        <v>55</v>
      </c>
      <c r="P935" s="30">
        <v>57</v>
      </c>
      <c r="Q935" s="30">
        <v>2</v>
      </c>
      <c r="R935" s="30">
        <v>33602</v>
      </c>
      <c r="S935" s="24">
        <f t="shared" si="185"/>
        <v>129004.15999999999</v>
      </c>
      <c r="T935" s="24">
        <v>5809.19</v>
      </c>
      <c r="U935" s="24">
        <v>14552.07</v>
      </c>
      <c r="V935" s="24">
        <v>3346.98</v>
      </c>
      <c r="W935" s="24">
        <v>0</v>
      </c>
      <c r="X935" s="24">
        <v>4729.42</v>
      </c>
      <c r="Y935" s="24">
        <v>0</v>
      </c>
      <c r="Z935" s="24">
        <v>18515.57</v>
      </c>
      <c r="AA935" s="24">
        <v>0</v>
      </c>
      <c r="AB935" s="24">
        <v>31855.39</v>
      </c>
      <c r="AC935" s="24">
        <v>28012.73</v>
      </c>
      <c r="AD935" s="24">
        <v>22182.81</v>
      </c>
      <c r="AE935" s="24">
        <v>0</v>
      </c>
      <c r="AG935" s="35">
        <v>129004.15999999999</v>
      </c>
      <c r="AH935" s="24">
        <f t="shared" si="196"/>
        <v>0</v>
      </c>
    </row>
    <row r="936" spans="1:34" s="24" customFormat="1" x14ac:dyDescent="0.2">
      <c r="A936" s="33">
        <f t="shared" si="186"/>
        <v>3000</v>
      </c>
      <c r="B936" s="33">
        <f t="shared" si="187"/>
        <v>3300</v>
      </c>
      <c r="C936" s="34" t="s">
        <v>17</v>
      </c>
      <c r="D936" s="34" t="str">
        <f t="shared" si="188"/>
        <v>2</v>
      </c>
      <c r="E936" s="34">
        <f t="shared" si="189"/>
        <v>5</v>
      </c>
      <c r="F936" s="34" t="str">
        <f t="shared" si="190"/>
        <v>04</v>
      </c>
      <c r="G936" s="34" t="str">
        <f t="shared" si="191"/>
        <v>005</v>
      </c>
      <c r="H936" s="33" t="str">
        <f t="shared" si="192"/>
        <v>E001</v>
      </c>
      <c r="I936" s="34">
        <f t="shared" si="193"/>
        <v>33604</v>
      </c>
      <c r="J936" s="34">
        <f t="shared" si="184"/>
        <v>1</v>
      </c>
      <c r="K936" s="34">
        <f t="shared" si="194"/>
        <v>1</v>
      </c>
      <c r="L936" s="34">
        <f t="shared" si="195"/>
        <v>30</v>
      </c>
      <c r="M936" s="34" t="s">
        <v>22</v>
      </c>
      <c r="N936" s="30">
        <v>40030</v>
      </c>
      <c r="O936" s="30" t="s">
        <v>55</v>
      </c>
      <c r="P936" s="30">
        <v>57</v>
      </c>
      <c r="Q936" s="30">
        <v>2</v>
      </c>
      <c r="R936" s="30">
        <v>33604</v>
      </c>
      <c r="S936" s="24">
        <f t="shared" si="185"/>
        <v>20716.23</v>
      </c>
      <c r="T936" s="24">
        <v>0</v>
      </c>
      <c r="U936" s="24">
        <v>0</v>
      </c>
      <c r="V936" s="24">
        <v>0</v>
      </c>
      <c r="W936" s="24">
        <v>20716.23</v>
      </c>
      <c r="X936" s="24">
        <v>0</v>
      </c>
      <c r="Y936" s="24">
        <v>0</v>
      </c>
      <c r="Z936" s="24">
        <v>0</v>
      </c>
      <c r="AA936" s="24">
        <v>0</v>
      </c>
      <c r="AB936" s="24">
        <v>0</v>
      </c>
      <c r="AC936" s="24">
        <v>0</v>
      </c>
      <c r="AD936" s="24">
        <v>0</v>
      </c>
      <c r="AE936" s="24">
        <v>0</v>
      </c>
      <c r="AG936" s="35">
        <v>20716.23</v>
      </c>
      <c r="AH936" s="24">
        <f t="shared" si="196"/>
        <v>0</v>
      </c>
    </row>
    <row r="937" spans="1:34" s="24" customFormat="1" x14ac:dyDescent="0.2">
      <c r="A937" s="33">
        <f t="shared" si="186"/>
        <v>3000</v>
      </c>
      <c r="B937" s="33">
        <f t="shared" si="187"/>
        <v>3300</v>
      </c>
      <c r="C937" s="34" t="s">
        <v>17</v>
      </c>
      <c r="D937" s="34" t="str">
        <f t="shared" si="188"/>
        <v>2</v>
      </c>
      <c r="E937" s="34">
        <f t="shared" si="189"/>
        <v>5</v>
      </c>
      <c r="F937" s="34" t="str">
        <f t="shared" si="190"/>
        <v>04</v>
      </c>
      <c r="G937" s="34" t="str">
        <f t="shared" si="191"/>
        <v>005</v>
      </c>
      <c r="H937" s="33" t="str">
        <f t="shared" si="192"/>
        <v>E001</v>
      </c>
      <c r="I937" s="34">
        <f t="shared" si="193"/>
        <v>33903</v>
      </c>
      <c r="J937" s="34">
        <f t="shared" si="184"/>
        <v>1</v>
      </c>
      <c r="K937" s="34">
        <f t="shared" si="194"/>
        <v>1</v>
      </c>
      <c r="L937" s="34">
        <f t="shared" si="195"/>
        <v>30</v>
      </c>
      <c r="M937" s="34" t="s">
        <v>22</v>
      </c>
      <c r="N937" s="30">
        <v>40030</v>
      </c>
      <c r="O937" s="30" t="s">
        <v>55</v>
      </c>
      <c r="P937" s="30">
        <v>57</v>
      </c>
      <c r="Q937" s="30">
        <v>2</v>
      </c>
      <c r="R937" s="30">
        <v>33903</v>
      </c>
      <c r="S937" s="24">
        <f t="shared" si="185"/>
        <v>74986.149999999994</v>
      </c>
      <c r="T937" s="24">
        <v>0</v>
      </c>
      <c r="U937" s="24">
        <v>0</v>
      </c>
      <c r="V937" s="24">
        <v>0</v>
      </c>
      <c r="W937" s="24">
        <v>0</v>
      </c>
      <c r="X937" s="24">
        <v>0</v>
      </c>
      <c r="Y937" s="24">
        <v>0</v>
      </c>
      <c r="Z937" s="24">
        <v>0</v>
      </c>
      <c r="AA937" s="24">
        <v>0</v>
      </c>
      <c r="AB937" s="24">
        <v>0</v>
      </c>
      <c r="AC937" s="24">
        <v>37493.07</v>
      </c>
      <c r="AD937" s="24">
        <v>37493.08</v>
      </c>
      <c r="AE937" s="24">
        <v>0</v>
      </c>
      <c r="AG937" s="35">
        <v>74986.149999999994</v>
      </c>
      <c r="AH937" s="24">
        <f t="shared" si="196"/>
        <v>0</v>
      </c>
    </row>
    <row r="938" spans="1:34" s="24" customFormat="1" x14ac:dyDescent="0.2">
      <c r="A938" s="33">
        <f t="shared" si="186"/>
        <v>3000</v>
      </c>
      <c r="B938" s="33">
        <f t="shared" si="187"/>
        <v>3400</v>
      </c>
      <c r="C938" s="34" t="s">
        <v>17</v>
      </c>
      <c r="D938" s="34" t="str">
        <f t="shared" si="188"/>
        <v>2</v>
      </c>
      <c r="E938" s="34">
        <f t="shared" si="189"/>
        <v>5</v>
      </c>
      <c r="F938" s="34" t="str">
        <f t="shared" si="190"/>
        <v>04</v>
      </c>
      <c r="G938" s="34" t="str">
        <f t="shared" si="191"/>
        <v>005</v>
      </c>
      <c r="H938" s="33" t="str">
        <f t="shared" si="192"/>
        <v>E001</v>
      </c>
      <c r="I938" s="34">
        <f t="shared" si="193"/>
        <v>34701</v>
      </c>
      <c r="J938" s="34">
        <f t="shared" si="184"/>
        <v>1</v>
      </c>
      <c r="K938" s="34">
        <f t="shared" si="194"/>
        <v>1</v>
      </c>
      <c r="L938" s="34">
        <f t="shared" si="195"/>
        <v>30</v>
      </c>
      <c r="M938" s="34" t="s">
        <v>22</v>
      </c>
      <c r="N938" s="30">
        <v>40030</v>
      </c>
      <c r="O938" s="30" t="s">
        <v>55</v>
      </c>
      <c r="P938" s="30">
        <v>57</v>
      </c>
      <c r="Q938" s="30">
        <v>2</v>
      </c>
      <c r="R938" s="30">
        <v>34701</v>
      </c>
      <c r="S938" s="24">
        <f t="shared" si="185"/>
        <v>10762.43</v>
      </c>
      <c r="T938" s="24">
        <v>0</v>
      </c>
      <c r="U938" s="24">
        <v>0</v>
      </c>
      <c r="V938" s="24">
        <v>0</v>
      </c>
      <c r="W938" s="24">
        <v>0</v>
      </c>
      <c r="X938" s="24">
        <v>0</v>
      </c>
      <c r="Y938" s="24">
        <v>0</v>
      </c>
      <c r="Z938" s="24">
        <v>0</v>
      </c>
      <c r="AA938" s="24">
        <v>0</v>
      </c>
      <c r="AB938" s="24">
        <v>0</v>
      </c>
      <c r="AC938" s="24">
        <v>0</v>
      </c>
      <c r="AD938" s="24">
        <v>0</v>
      </c>
      <c r="AE938" s="24">
        <v>10762.43</v>
      </c>
      <c r="AG938" s="35">
        <v>10762.43</v>
      </c>
      <c r="AH938" s="24">
        <f t="shared" si="196"/>
        <v>0</v>
      </c>
    </row>
    <row r="939" spans="1:34" s="24" customFormat="1" x14ac:dyDescent="0.2">
      <c r="A939" s="33">
        <f t="shared" si="186"/>
        <v>3000</v>
      </c>
      <c r="B939" s="33">
        <f t="shared" si="187"/>
        <v>3500</v>
      </c>
      <c r="C939" s="34" t="s">
        <v>17</v>
      </c>
      <c r="D939" s="34" t="str">
        <f t="shared" si="188"/>
        <v>2</v>
      </c>
      <c r="E939" s="34">
        <f t="shared" si="189"/>
        <v>5</v>
      </c>
      <c r="F939" s="34" t="str">
        <f t="shared" si="190"/>
        <v>04</v>
      </c>
      <c r="G939" s="34" t="str">
        <f t="shared" si="191"/>
        <v>005</v>
      </c>
      <c r="H939" s="33" t="str">
        <f t="shared" si="192"/>
        <v>E001</v>
      </c>
      <c r="I939" s="34">
        <f t="shared" si="193"/>
        <v>35901</v>
      </c>
      <c r="J939" s="34">
        <f t="shared" si="184"/>
        <v>1</v>
      </c>
      <c r="K939" s="34">
        <f t="shared" si="194"/>
        <v>1</v>
      </c>
      <c r="L939" s="34">
        <f t="shared" si="195"/>
        <v>30</v>
      </c>
      <c r="M939" s="34" t="s">
        <v>22</v>
      </c>
      <c r="N939" s="30">
        <v>40030</v>
      </c>
      <c r="O939" s="30" t="s">
        <v>55</v>
      </c>
      <c r="P939" s="30">
        <v>57</v>
      </c>
      <c r="Q939" s="30">
        <v>2</v>
      </c>
      <c r="R939" s="30">
        <v>35901</v>
      </c>
      <c r="S939" s="24">
        <f t="shared" si="185"/>
        <v>131167.49</v>
      </c>
      <c r="T939" s="24">
        <v>0</v>
      </c>
      <c r="U939" s="24">
        <v>0</v>
      </c>
      <c r="V939" s="24">
        <v>0</v>
      </c>
      <c r="W939" s="24">
        <v>0</v>
      </c>
      <c r="X939" s="24">
        <v>0</v>
      </c>
      <c r="Y939" s="24">
        <v>0</v>
      </c>
      <c r="Z939" s="24">
        <v>31167.49</v>
      </c>
      <c r="AA939" s="24">
        <v>32000</v>
      </c>
      <c r="AB939" s="24">
        <v>32000</v>
      </c>
      <c r="AC939" s="24">
        <v>30000</v>
      </c>
      <c r="AD939" s="24">
        <v>6000</v>
      </c>
      <c r="AE939" s="24">
        <v>0</v>
      </c>
      <c r="AG939" s="35">
        <v>131167.49</v>
      </c>
      <c r="AH939" s="24">
        <f t="shared" si="196"/>
        <v>0</v>
      </c>
    </row>
    <row r="940" spans="1:34" s="24" customFormat="1" x14ac:dyDescent="0.2">
      <c r="A940" s="33">
        <f t="shared" si="186"/>
        <v>3000</v>
      </c>
      <c r="B940" s="33">
        <f t="shared" si="187"/>
        <v>3700</v>
      </c>
      <c r="C940" s="34" t="s">
        <v>17</v>
      </c>
      <c r="D940" s="34" t="str">
        <f t="shared" si="188"/>
        <v>2</v>
      </c>
      <c r="E940" s="34">
        <f t="shared" si="189"/>
        <v>5</v>
      </c>
      <c r="F940" s="34" t="str">
        <f t="shared" si="190"/>
        <v>04</v>
      </c>
      <c r="G940" s="34" t="str">
        <f t="shared" si="191"/>
        <v>005</v>
      </c>
      <c r="H940" s="33" t="str">
        <f t="shared" si="192"/>
        <v>E001</v>
      </c>
      <c r="I940" s="34">
        <f t="shared" si="193"/>
        <v>37204</v>
      </c>
      <c r="J940" s="34">
        <f t="shared" si="184"/>
        <v>1</v>
      </c>
      <c r="K940" s="34">
        <f t="shared" si="194"/>
        <v>1</v>
      </c>
      <c r="L940" s="34">
        <f t="shared" si="195"/>
        <v>30</v>
      </c>
      <c r="M940" s="34" t="s">
        <v>22</v>
      </c>
      <c r="N940" s="30">
        <v>40030</v>
      </c>
      <c r="O940" s="30" t="s">
        <v>55</v>
      </c>
      <c r="P940" s="30">
        <v>57</v>
      </c>
      <c r="Q940" s="30">
        <v>2</v>
      </c>
      <c r="R940" s="30">
        <v>37204</v>
      </c>
      <c r="S940" s="24">
        <f t="shared" si="185"/>
        <v>140000</v>
      </c>
      <c r="T940" s="24">
        <v>791</v>
      </c>
      <c r="U940" s="24">
        <v>6617</v>
      </c>
      <c r="V940" s="24">
        <v>2192.0100000000002</v>
      </c>
      <c r="W940" s="24">
        <v>29610</v>
      </c>
      <c r="X940" s="24">
        <v>29610</v>
      </c>
      <c r="Y940" s="24">
        <v>11959</v>
      </c>
      <c r="Z940" s="24">
        <v>0</v>
      </c>
      <c r="AA940" s="24">
        <v>0</v>
      </c>
      <c r="AB940" s="24">
        <v>29610</v>
      </c>
      <c r="AC940" s="24">
        <v>29610.99</v>
      </c>
      <c r="AD940" s="24">
        <v>0</v>
      </c>
      <c r="AE940" s="24">
        <v>0</v>
      </c>
      <c r="AG940" s="35">
        <v>140000</v>
      </c>
      <c r="AH940" s="24">
        <f t="shared" si="196"/>
        <v>0</v>
      </c>
    </row>
    <row r="941" spans="1:34" s="24" customFormat="1" x14ac:dyDescent="0.2">
      <c r="A941" s="33">
        <f t="shared" si="186"/>
        <v>3000</v>
      </c>
      <c r="B941" s="33">
        <f t="shared" si="187"/>
        <v>3700</v>
      </c>
      <c r="C941" s="34" t="s">
        <v>17</v>
      </c>
      <c r="D941" s="34" t="str">
        <f t="shared" si="188"/>
        <v>2</v>
      </c>
      <c r="E941" s="34">
        <f t="shared" si="189"/>
        <v>5</v>
      </c>
      <c r="F941" s="34" t="str">
        <f t="shared" si="190"/>
        <v>04</v>
      </c>
      <c r="G941" s="34" t="str">
        <f t="shared" si="191"/>
        <v>005</v>
      </c>
      <c r="H941" s="33" t="str">
        <f t="shared" si="192"/>
        <v>E001</v>
      </c>
      <c r="I941" s="34">
        <f t="shared" si="193"/>
        <v>37504</v>
      </c>
      <c r="J941" s="34">
        <f t="shared" si="184"/>
        <v>1</v>
      </c>
      <c r="K941" s="34">
        <f t="shared" si="194"/>
        <v>1</v>
      </c>
      <c r="L941" s="34">
        <f t="shared" si="195"/>
        <v>30</v>
      </c>
      <c r="M941" s="34" t="s">
        <v>22</v>
      </c>
      <c r="N941" s="30">
        <v>40030</v>
      </c>
      <c r="O941" s="30" t="s">
        <v>55</v>
      </c>
      <c r="P941" s="30">
        <v>57</v>
      </c>
      <c r="Q941" s="30">
        <v>2</v>
      </c>
      <c r="R941" s="30">
        <v>37504</v>
      </c>
      <c r="S941" s="24">
        <f t="shared" si="185"/>
        <v>48500</v>
      </c>
      <c r="T941" s="24">
        <v>1500</v>
      </c>
      <c r="U941" s="24">
        <v>2978</v>
      </c>
      <c r="V941" s="24">
        <v>5208.99</v>
      </c>
      <c r="W941" s="24">
        <v>4011.75</v>
      </c>
      <c r="X941" s="24">
        <v>4820</v>
      </c>
      <c r="Y941" s="24">
        <v>18694</v>
      </c>
      <c r="Z941" s="24">
        <v>4497.05</v>
      </c>
      <c r="AA941" s="24">
        <v>1128.4099999999999</v>
      </c>
      <c r="AB941" s="24">
        <v>706.57</v>
      </c>
      <c r="AC941" s="24">
        <v>4955.2299999999996</v>
      </c>
      <c r="AD941" s="24">
        <v>0</v>
      </c>
      <c r="AE941" s="24">
        <v>0</v>
      </c>
      <c r="AG941" s="35">
        <v>48500</v>
      </c>
      <c r="AH941" s="24">
        <f t="shared" si="196"/>
        <v>0</v>
      </c>
    </row>
    <row r="942" spans="1:34" s="24" customFormat="1" x14ac:dyDescent="0.2">
      <c r="A942" s="33">
        <f t="shared" si="186"/>
        <v>3000</v>
      </c>
      <c r="B942" s="33">
        <f t="shared" si="187"/>
        <v>3700</v>
      </c>
      <c r="C942" s="34" t="s">
        <v>17</v>
      </c>
      <c r="D942" s="34" t="str">
        <f t="shared" si="188"/>
        <v>2</v>
      </c>
      <c r="E942" s="34">
        <f t="shared" si="189"/>
        <v>5</v>
      </c>
      <c r="F942" s="34" t="str">
        <f t="shared" si="190"/>
        <v>04</v>
      </c>
      <c r="G942" s="34" t="str">
        <f t="shared" si="191"/>
        <v>005</v>
      </c>
      <c r="H942" s="33" t="str">
        <f t="shared" si="192"/>
        <v>E001</v>
      </c>
      <c r="I942" s="34">
        <f t="shared" si="193"/>
        <v>37602</v>
      </c>
      <c r="J942" s="34">
        <f t="shared" si="184"/>
        <v>1</v>
      </c>
      <c r="K942" s="34">
        <f t="shared" si="194"/>
        <v>1</v>
      </c>
      <c r="L942" s="34">
        <f t="shared" si="195"/>
        <v>30</v>
      </c>
      <c r="M942" s="34" t="s">
        <v>22</v>
      </c>
      <c r="N942" s="30">
        <v>40030</v>
      </c>
      <c r="O942" s="30" t="s">
        <v>55</v>
      </c>
      <c r="P942" s="30">
        <v>57</v>
      </c>
      <c r="Q942" s="30">
        <v>2</v>
      </c>
      <c r="R942" s="30">
        <v>37602</v>
      </c>
      <c r="S942" s="24">
        <f t="shared" si="185"/>
        <v>5637.8</v>
      </c>
      <c r="T942" s="24">
        <v>0</v>
      </c>
      <c r="U942" s="24">
        <v>0</v>
      </c>
      <c r="V942" s="24">
        <v>0</v>
      </c>
      <c r="W942" s="24">
        <v>0</v>
      </c>
      <c r="X942" s="24">
        <v>0</v>
      </c>
      <c r="Y942" s="24">
        <v>0</v>
      </c>
      <c r="Z942" s="24">
        <v>5637.8</v>
      </c>
      <c r="AA942" s="24">
        <v>0</v>
      </c>
      <c r="AB942" s="24">
        <v>0</v>
      </c>
      <c r="AC942" s="24">
        <v>0</v>
      </c>
      <c r="AD942" s="24">
        <v>0</v>
      </c>
      <c r="AE942" s="24">
        <v>0</v>
      </c>
      <c r="AG942" s="35">
        <v>5637.8</v>
      </c>
      <c r="AH942" s="24">
        <f t="shared" si="196"/>
        <v>0</v>
      </c>
    </row>
    <row r="943" spans="1:34" s="24" customFormat="1" x14ac:dyDescent="0.2">
      <c r="A943" s="33">
        <f t="shared" si="186"/>
        <v>2000</v>
      </c>
      <c r="B943" s="33">
        <f t="shared" si="187"/>
        <v>2100</v>
      </c>
      <c r="C943" s="34" t="s">
        <v>17</v>
      </c>
      <c r="D943" s="34" t="str">
        <f t="shared" si="188"/>
        <v>2</v>
      </c>
      <c r="E943" s="34">
        <f t="shared" si="189"/>
        <v>5</v>
      </c>
      <c r="F943" s="34" t="str">
        <f t="shared" si="190"/>
        <v>04</v>
      </c>
      <c r="G943" s="34" t="str">
        <f t="shared" si="191"/>
        <v>005</v>
      </c>
      <c r="H943" s="33" t="str">
        <f t="shared" si="192"/>
        <v>E001</v>
      </c>
      <c r="I943" s="34">
        <f t="shared" si="193"/>
        <v>21501</v>
      </c>
      <c r="J943" s="34">
        <f t="shared" si="184"/>
        <v>1</v>
      </c>
      <c r="K943" s="34">
        <f t="shared" si="194"/>
        <v>1</v>
      </c>
      <c r="L943" s="34">
        <f t="shared" si="195"/>
        <v>30</v>
      </c>
      <c r="M943" s="34" t="s">
        <v>22</v>
      </c>
      <c r="N943" s="30">
        <v>40030</v>
      </c>
      <c r="O943" s="30" t="s">
        <v>55</v>
      </c>
      <c r="P943" s="30">
        <v>57</v>
      </c>
      <c r="Q943" s="30">
        <v>3</v>
      </c>
      <c r="R943" s="30">
        <v>21501</v>
      </c>
      <c r="S943" s="24">
        <f t="shared" si="185"/>
        <v>35000</v>
      </c>
      <c r="T943" s="24">
        <v>0</v>
      </c>
      <c r="U943" s="24">
        <v>0</v>
      </c>
      <c r="V943" s="24">
        <v>0</v>
      </c>
      <c r="W943" s="24">
        <v>0</v>
      </c>
      <c r="X943" s="24">
        <v>0</v>
      </c>
      <c r="Y943" s="24">
        <v>0</v>
      </c>
      <c r="Z943" s="24">
        <v>0</v>
      </c>
      <c r="AA943" s="24">
        <v>0</v>
      </c>
      <c r="AB943" s="24">
        <v>0</v>
      </c>
      <c r="AC943" s="24">
        <v>10386.82</v>
      </c>
      <c r="AD943" s="24">
        <v>10245.82</v>
      </c>
      <c r="AE943" s="24">
        <v>14367.36</v>
      </c>
      <c r="AG943" s="35">
        <v>35000</v>
      </c>
      <c r="AH943" s="24">
        <f t="shared" si="196"/>
        <v>0</v>
      </c>
    </row>
    <row r="944" spans="1:34" s="24" customFormat="1" x14ac:dyDescent="0.2">
      <c r="A944" s="33">
        <f t="shared" si="186"/>
        <v>2000</v>
      </c>
      <c r="B944" s="33">
        <f t="shared" si="187"/>
        <v>2200</v>
      </c>
      <c r="C944" s="34" t="s">
        <v>17</v>
      </c>
      <c r="D944" s="34" t="str">
        <f t="shared" si="188"/>
        <v>2</v>
      </c>
      <c r="E944" s="34">
        <f t="shared" si="189"/>
        <v>5</v>
      </c>
      <c r="F944" s="34" t="str">
        <f t="shared" si="190"/>
        <v>04</v>
      </c>
      <c r="G944" s="34" t="str">
        <f t="shared" si="191"/>
        <v>005</v>
      </c>
      <c r="H944" s="33" t="str">
        <f t="shared" si="192"/>
        <v>E001</v>
      </c>
      <c r="I944" s="34">
        <f t="shared" si="193"/>
        <v>22104</v>
      </c>
      <c r="J944" s="34">
        <f t="shared" si="184"/>
        <v>1</v>
      </c>
      <c r="K944" s="34">
        <f t="shared" si="194"/>
        <v>1</v>
      </c>
      <c r="L944" s="34">
        <f t="shared" si="195"/>
        <v>30</v>
      </c>
      <c r="M944" s="34" t="s">
        <v>22</v>
      </c>
      <c r="N944" s="30">
        <v>40030</v>
      </c>
      <c r="O944" s="30" t="s">
        <v>55</v>
      </c>
      <c r="P944" s="30">
        <v>57</v>
      </c>
      <c r="Q944" s="30">
        <v>3</v>
      </c>
      <c r="R944" s="30">
        <v>22104</v>
      </c>
      <c r="S944" s="24">
        <f t="shared" si="185"/>
        <v>12211.42</v>
      </c>
      <c r="T944" s="24">
        <v>0</v>
      </c>
      <c r="U944" s="24">
        <v>0</v>
      </c>
      <c r="V944" s="24">
        <v>0</v>
      </c>
      <c r="W944" s="24">
        <v>0</v>
      </c>
      <c r="X944" s="24">
        <v>0</v>
      </c>
      <c r="Y944" s="24">
        <v>0</v>
      </c>
      <c r="Z944" s="24">
        <v>0</v>
      </c>
      <c r="AA944" s="24">
        <v>0</v>
      </c>
      <c r="AB944" s="24">
        <v>12211.42</v>
      </c>
      <c r="AC944" s="24">
        <v>0</v>
      </c>
      <c r="AD944" s="24">
        <v>0</v>
      </c>
      <c r="AE944" s="24">
        <v>0</v>
      </c>
      <c r="AG944" s="35">
        <v>12211.42</v>
      </c>
      <c r="AH944" s="24">
        <f t="shared" si="196"/>
        <v>0</v>
      </c>
    </row>
    <row r="945" spans="1:34" s="24" customFormat="1" x14ac:dyDescent="0.2">
      <c r="A945" s="33">
        <f t="shared" si="186"/>
        <v>2000</v>
      </c>
      <c r="B945" s="33">
        <f t="shared" si="187"/>
        <v>2200</v>
      </c>
      <c r="C945" s="34" t="s">
        <v>17</v>
      </c>
      <c r="D945" s="34" t="str">
        <f t="shared" si="188"/>
        <v>2</v>
      </c>
      <c r="E945" s="34">
        <f t="shared" si="189"/>
        <v>5</v>
      </c>
      <c r="F945" s="34" t="str">
        <f t="shared" si="190"/>
        <v>04</v>
      </c>
      <c r="G945" s="34" t="str">
        <f t="shared" si="191"/>
        <v>005</v>
      </c>
      <c r="H945" s="33" t="str">
        <f t="shared" si="192"/>
        <v>E001</v>
      </c>
      <c r="I945" s="34">
        <f t="shared" si="193"/>
        <v>22201</v>
      </c>
      <c r="J945" s="34">
        <f t="shared" si="184"/>
        <v>1</v>
      </c>
      <c r="K945" s="34">
        <f t="shared" si="194"/>
        <v>1</v>
      </c>
      <c r="L945" s="34">
        <f t="shared" si="195"/>
        <v>30</v>
      </c>
      <c r="M945" s="34" t="s">
        <v>22</v>
      </c>
      <c r="N945" s="30">
        <v>40030</v>
      </c>
      <c r="O945" s="30" t="s">
        <v>55</v>
      </c>
      <c r="P945" s="30">
        <v>57</v>
      </c>
      <c r="Q945" s="30">
        <v>3</v>
      </c>
      <c r="R945" s="30">
        <v>22201</v>
      </c>
      <c r="S945" s="24">
        <f t="shared" si="185"/>
        <v>22286.95</v>
      </c>
      <c r="T945" s="24">
        <v>0</v>
      </c>
      <c r="U945" s="24">
        <v>0</v>
      </c>
      <c r="V945" s="24">
        <v>0</v>
      </c>
      <c r="W945" s="24">
        <v>0</v>
      </c>
      <c r="X945" s="24">
        <v>0</v>
      </c>
      <c r="Y945" s="24">
        <v>0</v>
      </c>
      <c r="Z945" s="24">
        <v>0</v>
      </c>
      <c r="AA945" s="24">
        <v>0</v>
      </c>
      <c r="AB945" s="24">
        <v>15000</v>
      </c>
      <c r="AC945" s="24">
        <v>0</v>
      </c>
      <c r="AD945" s="24">
        <v>0</v>
      </c>
      <c r="AE945" s="24">
        <v>7286.95</v>
      </c>
      <c r="AG945" s="35">
        <v>22286.95</v>
      </c>
      <c r="AH945" s="24">
        <f t="shared" si="196"/>
        <v>0</v>
      </c>
    </row>
    <row r="946" spans="1:34" s="24" customFormat="1" x14ac:dyDescent="0.2">
      <c r="A946" s="33">
        <f t="shared" si="186"/>
        <v>2000</v>
      </c>
      <c r="B946" s="33">
        <f t="shared" si="187"/>
        <v>2400</v>
      </c>
      <c r="C946" s="34" t="s">
        <v>17</v>
      </c>
      <c r="D946" s="34" t="str">
        <f t="shared" si="188"/>
        <v>2</v>
      </c>
      <c r="E946" s="34">
        <f t="shared" si="189"/>
        <v>5</v>
      </c>
      <c r="F946" s="34" t="str">
        <f t="shared" si="190"/>
        <v>04</v>
      </c>
      <c r="G946" s="34" t="str">
        <f t="shared" si="191"/>
        <v>005</v>
      </c>
      <c r="H946" s="33" t="str">
        <f t="shared" si="192"/>
        <v>E001</v>
      </c>
      <c r="I946" s="34">
        <f t="shared" si="193"/>
        <v>24801</v>
      </c>
      <c r="J946" s="34">
        <f t="shared" si="184"/>
        <v>1</v>
      </c>
      <c r="K946" s="34">
        <f t="shared" si="194"/>
        <v>1</v>
      </c>
      <c r="L946" s="34">
        <f t="shared" si="195"/>
        <v>30</v>
      </c>
      <c r="M946" s="34" t="s">
        <v>22</v>
      </c>
      <c r="N946" s="30">
        <v>40030</v>
      </c>
      <c r="O946" s="30" t="s">
        <v>55</v>
      </c>
      <c r="P946" s="30">
        <v>57</v>
      </c>
      <c r="Q946" s="30">
        <v>3</v>
      </c>
      <c r="R946" s="30">
        <v>24801</v>
      </c>
      <c r="S946" s="24">
        <f t="shared" si="185"/>
        <v>18000</v>
      </c>
      <c r="T946" s="24">
        <v>0</v>
      </c>
      <c r="U946" s="24">
        <v>0</v>
      </c>
      <c r="V946" s="24">
        <v>0</v>
      </c>
      <c r="W946" s="24">
        <v>0</v>
      </c>
      <c r="X946" s="24">
        <v>0</v>
      </c>
      <c r="Y946" s="24">
        <v>0</v>
      </c>
      <c r="Z946" s="24">
        <v>0</v>
      </c>
      <c r="AA946" s="24">
        <v>0</v>
      </c>
      <c r="AB946" s="24">
        <v>5000</v>
      </c>
      <c r="AC946" s="24">
        <v>0</v>
      </c>
      <c r="AD946" s="24">
        <v>13000</v>
      </c>
      <c r="AE946" s="24">
        <v>0</v>
      </c>
      <c r="AG946" s="35">
        <v>18000</v>
      </c>
      <c r="AH946" s="24">
        <f t="shared" si="196"/>
        <v>0</v>
      </c>
    </row>
    <row r="947" spans="1:34" s="24" customFormat="1" x14ac:dyDescent="0.2">
      <c r="A947" s="33">
        <f t="shared" si="186"/>
        <v>2000</v>
      </c>
      <c r="B947" s="33">
        <f t="shared" si="187"/>
        <v>2500</v>
      </c>
      <c r="C947" s="34" t="s">
        <v>17</v>
      </c>
      <c r="D947" s="34" t="str">
        <f t="shared" si="188"/>
        <v>2</v>
      </c>
      <c r="E947" s="34">
        <f t="shared" si="189"/>
        <v>5</v>
      </c>
      <c r="F947" s="34" t="str">
        <f t="shared" si="190"/>
        <v>04</v>
      </c>
      <c r="G947" s="34" t="str">
        <f t="shared" si="191"/>
        <v>005</v>
      </c>
      <c r="H947" s="33" t="str">
        <f t="shared" si="192"/>
        <v>E001</v>
      </c>
      <c r="I947" s="34">
        <f t="shared" si="193"/>
        <v>25101</v>
      </c>
      <c r="J947" s="34">
        <f t="shared" si="184"/>
        <v>1</v>
      </c>
      <c r="K947" s="34">
        <f t="shared" si="194"/>
        <v>1</v>
      </c>
      <c r="L947" s="34">
        <f t="shared" si="195"/>
        <v>30</v>
      </c>
      <c r="M947" s="34" t="s">
        <v>22</v>
      </c>
      <c r="N947" s="30">
        <v>40030</v>
      </c>
      <c r="O947" s="30" t="s">
        <v>55</v>
      </c>
      <c r="P947" s="30">
        <v>57</v>
      </c>
      <c r="Q947" s="30">
        <v>3</v>
      </c>
      <c r="R947" s="30">
        <v>25101</v>
      </c>
      <c r="S947" s="24">
        <f t="shared" si="185"/>
        <v>35714.68</v>
      </c>
      <c r="T947" s="24">
        <v>0</v>
      </c>
      <c r="U947" s="24">
        <v>0</v>
      </c>
      <c r="V947" s="24">
        <v>0</v>
      </c>
      <c r="W947" s="24">
        <v>0</v>
      </c>
      <c r="X947" s="24">
        <v>0</v>
      </c>
      <c r="Y947" s="24">
        <v>0</v>
      </c>
      <c r="Z947" s="24">
        <v>0</v>
      </c>
      <c r="AA947" s="24">
        <v>0</v>
      </c>
      <c r="AB947" s="24">
        <v>35714.68</v>
      </c>
      <c r="AC947" s="24">
        <v>0</v>
      </c>
      <c r="AD947" s="24">
        <v>0</v>
      </c>
      <c r="AE947" s="24">
        <v>0</v>
      </c>
      <c r="AG947" s="35">
        <v>35714.68</v>
      </c>
      <c r="AH947" s="24">
        <f t="shared" si="196"/>
        <v>0</v>
      </c>
    </row>
    <row r="948" spans="1:34" s="24" customFormat="1" x14ac:dyDescent="0.2">
      <c r="A948" s="33">
        <f t="shared" si="186"/>
        <v>2000</v>
      </c>
      <c r="B948" s="33">
        <f t="shared" si="187"/>
        <v>2500</v>
      </c>
      <c r="C948" s="34" t="s">
        <v>17</v>
      </c>
      <c r="D948" s="34" t="str">
        <f t="shared" si="188"/>
        <v>2</v>
      </c>
      <c r="E948" s="34">
        <f t="shared" si="189"/>
        <v>5</v>
      </c>
      <c r="F948" s="34" t="str">
        <f t="shared" si="190"/>
        <v>04</v>
      </c>
      <c r="G948" s="34" t="str">
        <f t="shared" si="191"/>
        <v>005</v>
      </c>
      <c r="H948" s="33" t="str">
        <f t="shared" si="192"/>
        <v>E001</v>
      </c>
      <c r="I948" s="34">
        <f t="shared" si="193"/>
        <v>25201</v>
      </c>
      <c r="J948" s="34">
        <f t="shared" si="184"/>
        <v>1</v>
      </c>
      <c r="K948" s="34">
        <f t="shared" si="194"/>
        <v>1</v>
      </c>
      <c r="L948" s="34">
        <f t="shared" si="195"/>
        <v>30</v>
      </c>
      <c r="M948" s="34" t="s">
        <v>22</v>
      </c>
      <c r="N948" s="30">
        <v>40030</v>
      </c>
      <c r="O948" s="30" t="s">
        <v>55</v>
      </c>
      <c r="P948" s="30">
        <v>57</v>
      </c>
      <c r="Q948" s="30">
        <v>3</v>
      </c>
      <c r="R948" s="30">
        <v>25201</v>
      </c>
      <c r="S948" s="24">
        <f t="shared" si="185"/>
        <v>10359.99</v>
      </c>
      <c r="T948" s="24">
        <v>0</v>
      </c>
      <c r="U948" s="24">
        <v>0</v>
      </c>
      <c r="V948" s="24">
        <v>0</v>
      </c>
      <c r="W948" s="24">
        <v>0</v>
      </c>
      <c r="X948" s="24">
        <v>0</v>
      </c>
      <c r="Y948" s="24">
        <v>0</v>
      </c>
      <c r="Z948" s="24">
        <v>0</v>
      </c>
      <c r="AA948" s="24">
        <v>0</v>
      </c>
      <c r="AB948" s="24">
        <v>10359.99</v>
      </c>
      <c r="AC948" s="24">
        <v>0</v>
      </c>
      <c r="AD948" s="24">
        <v>0</v>
      </c>
      <c r="AE948" s="24">
        <v>0</v>
      </c>
      <c r="AG948" s="35">
        <v>10359.99</v>
      </c>
      <c r="AH948" s="24">
        <f t="shared" si="196"/>
        <v>0</v>
      </c>
    </row>
    <row r="949" spans="1:34" s="24" customFormat="1" x14ac:dyDescent="0.2">
      <c r="A949" s="33">
        <f t="shared" si="186"/>
        <v>2000</v>
      </c>
      <c r="B949" s="33">
        <f t="shared" si="187"/>
        <v>2900</v>
      </c>
      <c r="C949" s="34" t="s">
        <v>17</v>
      </c>
      <c r="D949" s="34" t="str">
        <f t="shared" si="188"/>
        <v>2</v>
      </c>
      <c r="E949" s="34">
        <f t="shared" si="189"/>
        <v>5</v>
      </c>
      <c r="F949" s="34" t="str">
        <f t="shared" si="190"/>
        <v>04</v>
      </c>
      <c r="G949" s="34" t="str">
        <f t="shared" si="191"/>
        <v>005</v>
      </c>
      <c r="H949" s="33" t="str">
        <f t="shared" si="192"/>
        <v>E001</v>
      </c>
      <c r="I949" s="34">
        <f t="shared" si="193"/>
        <v>29101</v>
      </c>
      <c r="J949" s="34">
        <f t="shared" si="184"/>
        <v>1</v>
      </c>
      <c r="K949" s="34">
        <f t="shared" si="194"/>
        <v>1</v>
      </c>
      <c r="L949" s="34">
        <f t="shared" si="195"/>
        <v>30</v>
      </c>
      <c r="M949" s="34" t="s">
        <v>22</v>
      </c>
      <c r="N949" s="30">
        <v>40030</v>
      </c>
      <c r="O949" s="30" t="s">
        <v>55</v>
      </c>
      <c r="P949" s="30">
        <v>57</v>
      </c>
      <c r="Q949" s="30">
        <v>3</v>
      </c>
      <c r="R949" s="30">
        <v>29101</v>
      </c>
      <c r="S949" s="24">
        <f t="shared" si="185"/>
        <v>18000</v>
      </c>
      <c r="T949" s="24">
        <v>0</v>
      </c>
      <c r="U949" s="24">
        <v>0</v>
      </c>
      <c r="V949" s="24">
        <v>0</v>
      </c>
      <c r="W949" s="24">
        <v>0</v>
      </c>
      <c r="X949" s="24">
        <v>0</v>
      </c>
      <c r="Y949" s="24">
        <v>0</v>
      </c>
      <c r="Z949" s="24">
        <v>0</v>
      </c>
      <c r="AA949" s="24">
        <v>0</v>
      </c>
      <c r="AB949" s="24">
        <v>18000</v>
      </c>
      <c r="AC949" s="24">
        <v>0</v>
      </c>
      <c r="AD949" s="24">
        <v>0</v>
      </c>
      <c r="AE949" s="24">
        <v>0</v>
      </c>
      <c r="AG949" s="35">
        <v>18000</v>
      </c>
      <c r="AH949" s="24">
        <f t="shared" si="196"/>
        <v>0</v>
      </c>
    </row>
    <row r="950" spans="1:34" s="24" customFormat="1" x14ac:dyDescent="0.2">
      <c r="A950" s="33">
        <f t="shared" si="186"/>
        <v>3000</v>
      </c>
      <c r="B950" s="33">
        <f t="shared" si="187"/>
        <v>3100</v>
      </c>
      <c r="C950" s="34" t="s">
        <v>17</v>
      </c>
      <c r="D950" s="34" t="str">
        <f t="shared" si="188"/>
        <v>2</v>
      </c>
      <c r="E950" s="34">
        <f t="shared" si="189"/>
        <v>5</v>
      </c>
      <c r="F950" s="34" t="str">
        <f t="shared" si="190"/>
        <v>04</v>
      </c>
      <c r="G950" s="34" t="str">
        <f t="shared" si="191"/>
        <v>005</v>
      </c>
      <c r="H950" s="33" t="str">
        <f t="shared" si="192"/>
        <v>E001</v>
      </c>
      <c r="I950" s="34">
        <f t="shared" si="193"/>
        <v>31902</v>
      </c>
      <c r="J950" s="34">
        <f t="shared" si="184"/>
        <v>1</v>
      </c>
      <c r="K950" s="34">
        <f t="shared" si="194"/>
        <v>1</v>
      </c>
      <c r="L950" s="34">
        <f t="shared" si="195"/>
        <v>30</v>
      </c>
      <c r="M950" s="34" t="s">
        <v>22</v>
      </c>
      <c r="N950" s="30">
        <v>40030</v>
      </c>
      <c r="O950" s="30" t="s">
        <v>55</v>
      </c>
      <c r="P950" s="30">
        <v>57</v>
      </c>
      <c r="Q950" s="30">
        <v>3</v>
      </c>
      <c r="R950" s="30">
        <v>31902</v>
      </c>
      <c r="S950" s="24">
        <f t="shared" si="185"/>
        <v>13336.96</v>
      </c>
      <c r="T950" s="24">
        <v>0</v>
      </c>
      <c r="U950" s="24">
        <v>0</v>
      </c>
      <c r="V950" s="24">
        <v>0</v>
      </c>
      <c r="W950" s="24">
        <v>0</v>
      </c>
      <c r="X950" s="24">
        <v>0</v>
      </c>
      <c r="Y950" s="24">
        <v>0</v>
      </c>
      <c r="Z950" s="24">
        <v>0</v>
      </c>
      <c r="AA950" s="24">
        <v>0</v>
      </c>
      <c r="AB950" s="24">
        <v>0</v>
      </c>
      <c r="AC950" s="24">
        <v>13336.96</v>
      </c>
      <c r="AD950" s="24">
        <v>0</v>
      </c>
      <c r="AE950" s="24">
        <v>0</v>
      </c>
      <c r="AG950" s="35">
        <v>13336.96</v>
      </c>
      <c r="AH950" s="24">
        <f t="shared" si="196"/>
        <v>0</v>
      </c>
    </row>
    <row r="951" spans="1:34" s="24" customFormat="1" x14ac:dyDescent="0.2">
      <c r="A951" s="33">
        <f t="shared" si="186"/>
        <v>3000</v>
      </c>
      <c r="B951" s="33">
        <f t="shared" si="187"/>
        <v>3500</v>
      </c>
      <c r="C951" s="34" t="s">
        <v>17</v>
      </c>
      <c r="D951" s="34" t="str">
        <f t="shared" si="188"/>
        <v>2</v>
      </c>
      <c r="E951" s="34">
        <f t="shared" si="189"/>
        <v>5</v>
      </c>
      <c r="F951" s="34" t="str">
        <f t="shared" si="190"/>
        <v>04</v>
      </c>
      <c r="G951" s="34" t="str">
        <f t="shared" si="191"/>
        <v>005</v>
      </c>
      <c r="H951" s="33" t="str">
        <f t="shared" si="192"/>
        <v>E001</v>
      </c>
      <c r="I951" s="34">
        <f t="shared" si="193"/>
        <v>35101</v>
      </c>
      <c r="J951" s="34">
        <f t="shared" si="184"/>
        <v>1</v>
      </c>
      <c r="K951" s="34">
        <f t="shared" si="194"/>
        <v>1</v>
      </c>
      <c r="L951" s="34">
        <f t="shared" si="195"/>
        <v>30</v>
      </c>
      <c r="M951" s="34" t="s">
        <v>22</v>
      </c>
      <c r="N951" s="30">
        <v>40030</v>
      </c>
      <c r="O951" s="30" t="s">
        <v>55</v>
      </c>
      <c r="P951" s="30">
        <v>57</v>
      </c>
      <c r="Q951" s="30">
        <v>3</v>
      </c>
      <c r="R951" s="30">
        <v>35101</v>
      </c>
      <c r="S951" s="24">
        <f t="shared" si="185"/>
        <v>174029.18</v>
      </c>
      <c r="T951" s="24">
        <v>0</v>
      </c>
      <c r="U951" s="24">
        <v>0</v>
      </c>
      <c r="V951" s="24">
        <v>0</v>
      </c>
      <c r="W951" s="24">
        <v>0</v>
      </c>
      <c r="X951" s="24">
        <v>0</v>
      </c>
      <c r="Y951" s="24">
        <v>0</v>
      </c>
      <c r="Z951" s="24">
        <v>0</v>
      </c>
      <c r="AA951" s="24">
        <v>0</v>
      </c>
      <c r="AB951" s="24">
        <v>0</v>
      </c>
      <c r="AC951" s="24">
        <v>174029.18</v>
      </c>
      <c r="AD951" s="24">
        <v>0</v>
      </c>
      <c r="AE951" s="24">
        <v>0</v>
      </c>
      <c r="AG951" s="35">
        <v>174029.18</v>
      </c>
      <c r="AH951" s="24">
        <f t="shared" si="196"/>
        <v>0</v>
      </c>
    </row>
    <row r="952" spans="1:34" s="24" customFormat="1" x14ac:dyDescent="0.2">
      <c r="A952" s="33">
        <f t="shared" si="186"/>
        <v>3000</v>
      </c>
      <c r="B952" s="33">
        <f t="shared" si="187"/>
        <v>3500</v>
      </c>
      <c r="C952" s="34" t="s">
        <v>17</v>
      </c>
      <c r="D952" s="34" t="str">
        <f t="shared" si="188"/>
        <v>2</v>
      </c>
      <c r="E952" s="34">
        <f t="shared" si="189"/>
        <v>5</v>
      </c>
      <c r="F952" s="34" t="str">
        <f t="shared" si="190"/>
        <v>04</v>
      </c>
      <c r="G952" s="34" t="str">
        <f t="shared" si="191"/>
        <v>005</v>
      </c>
      <c r="H952" s="33" t="str">
        <f t="shared" si="192"/>
        <v>E001</v>
      </c>
      <c r="I952" s="34">
        <f t="shared" si="193"/>
        <v>35701</v>
      </c>
      <c r="J952" s="34">
        <f t="shared" si="184"/>
        <v>1</v>
      </c>
      <c r="K952" s="34">
        <f t="shared" si="194"/>
        <v>1</v>
      </c>
      <c r="L952" s="34">
        <f t="shared" si="195"/>
        <v>30</v>
      </c>
      <c r="M952" s="34" t="s">
        <v>22</v>
      </c>
      <c r="N952" s="30">
        <v>40030</v>
      </c>
      <c r="O952" s="30" t="s">
        <v>55</v>
      </c>
      <c r="P952" s="30">
        <v>57</v>
      </c>
      <c r="Q952" s="30">
        <v>3</v>
      </c>
      <c r="R952" s="30">
        <v>35701</v>
      </c>
      <c r="S952" s="24">
        <f t="shared" si="185"/>
        <v>25300</v>
      </c>
      <c r="T952" s="24">
        <v>0</v>
      </c>
      <c r="U952" s="24">
        <v>0</v>
      </c>
      <c r="V952" s="24">
        <v>0</v>
      </c>
      <c r="W952" s="24">
        <v>0</v>
      </c>
      <c r="X952" s="24">
        <v>0</v>
      </c>
      <c r="Y952" s="24">
        <v>0</v>
      </c>
      <c r="Z952" s="24">
        <v>0</v>
      </c>
      <c r="AA952" s="24">
        <v>0</v>
      </c>
      <c r="AB952" s="24">
        <v>25300</v>
      </c>
      <c r="AC952" s="24">
        <v>0</v>
      </c>
      <c r="AD952" s="24">
        <v>0</v>
      </c>
      <c r="AE952" s="24">
        <v>0</v>
      </c>
      <c r="AG952" s="35">
        <v>25300</v>
      </c>
      <c r="AH952" s="24">
        <f t="shared" si="196"/>
        <v>0</v>
      </c>
    </row>
    <row r="953" spans="1:34" s="24" customFormat="1" x14ac:dyDescent="0.2">
      <c r="A953" s="33">
        <f t="shared" si="186"/>
        <v>3000</v>
      </c>
      <c r="B953" s="33">
        <f t="shared" si="187"/>
        <v>3700</v>
      </c>
      <c r="C953" s="34" t="s">
        <v>17</v>
      </c>
      <c r="D953" s="34" t="str">
        <f t="shared" si="188"/>
        <v>2</v>
      </c>
      <c r="E953" s="34">
        <f t="shared" si="189"/>
        <v>5</v>
      </c>
      <c r="F953" s="34" t="str">
        <f t="shared" si="190"/>
        <v>04</v>
      </c>
      <c r="G953" s="34" t="str">
        <f t="shared" si="191"/>
        <v>005</v>
      </c>
      <c r="H953" s="33" t="str">
        <f t="shared" si="192"/>
        <v>E001</v>
      </c>
      <c r="I953" s="34">
        <f t="shared" si="193"/>
        <v>37204</v>
      </c>
      <c r="J953" s="34">
        <f t="shared" si="184"/>
        <v>1</v>
      </c>
      <c r="K953" s="34">
        <f t="shared" si="194"/>
        <v>1</v>
      </c>
      <c r="L953" s="34">
        <f t="shared" si="195"/>
        <v>30</v>
      </c>
      <c r="M953" s="34" t="s">
        <v>22</v>
      </c>
      <c r="N953" s="30">
        <v>40030</v>
      </c>
      <c r="O953" s="30" t="s">
        <v>55</v>
      </c>
      <c r="P953" s="30">
        <v>57</v>
      </c>
      <c r="Q953" s="30">
        <v>3</v>
      </c>
      <c r="R953" s="30">
        <v>37204</v>
      </c>
      <c r="S953" s="24">
        <f t="shared" si="185"/>
        <v>10000</v>
      </c>
      <c r="T953" s="24">
        <v>0</v>
      </c>
      <c r="U953" s="24">
        <v>0</v>
      </c>
      <c r="V953" s="24">
        <v>0</v>
      </c>
      <c r="W953" s="24">
        <v>0</v>
      </c>
      <c r="X953" s="24">
        <v>0</v>
      </c>
      <c r="Y953" s="24">
        <v>0</v>
      </c>
      <c r="Z953" s="24">
        <v>0</v>
      </c>
      <c r="AA953" s="24">
        <v>0</v>
      </c>
      <c r="AB953" s="24">
        <v>2500</v>
      </c>
      <c r="AC953" s="24">
        <v>5000</v>
      </c>
      <c r="AD953" s="24">
        <v>2500</v>
      </c>
      <c r="AE953" s="24">
        <v>0</v>
      </c>
      <c r="AG953" s="35">
        <v>10000</v>
      </c>
      <c r="AH953" s="24">
        <f t="shared" si="196"/>
        <v>0</v>
      </c>
    </row>
    <row r="954" spans="1:34" s="24" customFormat="1" x14ac:dyDescent="0.2">
      <c r="A954" s="33">
        <f t="shared" si="186"/>
        <v>3000</v>
      </c>
      <c r="B954" s="33">
        <f t="shared" si="187"/>
        <v>3700</v>
      </c>
      <c r="C954" s="34" t="s">
        <v>17</v>
      </c>
      <c r="D954" s="34" t="str">
        <f t="shared" si="188"/>
        <v>2</v>
      </c>
      <c r="E954" s="34">
        <f t="shared" si="189"/>
        <v>5</v>
      </c>
      <c r="F954" s="34" t="str">
        <f t="shared" si="190"/>
        <v>04</v>
      </c>
      <c r="G954" s="34" t="str">
        <f t="shared" si="191"/>
        <v>005</v>
      </c>
      <c r="H954" s="33" t="str">
        <f t="shared" si="192"/>
        <v>E001</v>
      </c>
      <c r="I954" s="34">
        <f t="shared" si="193"/>
        <v>37504</v>
      </c>
      <c r="J954" s="34">
        <f t="shared" si="184"/>
        <v>1</v>
      </c>
      <c r="K954" s="34">
        <f t="shared" si="194"/>
        <v>1</v>
      </c>
      <c r="L954" s="34">
        <f t="shared" si="195"/>
        <v>30</v>
      </c>
      <c r="M954" s="34" t="s">
        <v>22</v>
      </c>
      <c r="N954" s="30">
        <v>40030</v>
      </c>
      <c r="O954" s="30" t="s">
        <v>55</v>
      </c>
      <c r="P954" s="30">
        <v>57</v>
      </c>
      <c r="Q954" s="30">
        <v>3</v>
      </c>
      <c r="R954" s="30">
        <v>37504</v>
      </c>
      <c r="S954" s="24">
        <f t="shared" si="185"/>
        <v>11000</v>
      </c>
      <c r="T954" s="24">
        <v>0</v>
      </c>
      <c r="U954" s="24">
        <v>0</v>
      </c>
      <c r="V954" s="24">
        <v>0</v>
      </c>
      <c r="W954" s="24">
        <v>0</v>
      </c>
      <c r="X954" s="24">
        <v>0</v>
      </c>
      <c r="Y954" s="24">
        <v>0</v>
      </c>
      <c r="Z954" s="24">
        <v>0</v>
      </c>
      <c r="AA954" s="24">
        <v>0</v>
      </c>
      <c r="AB954" s="24">
        <v>2300</v>
      </c>
      <c r="AC954" s="24">
        <v>4350</v>
      </c>
      <c r="AD954" s="24">
        <v>4350</v>
      </c>
      <c r="AE954" s="24">
        <v>0</v>
      </c>
      <c r="AG954" s="35">
        <v>11000</v>
      </c>
      <c r="AH954" s="24">
        <f t="shared" si="196"/>
        <v>0</v>
      </c>
    </row>
    <row r="955" spans="1:34" s="24" customFormat="1" x14ac:dyDescent="0.2">
      <c r="A955" s="33">
        <f t="shared" si="186"/>
        <v>2000</v>
      </c>
      <c r="B955" s="33">
        <f t="shared" si="187"/>
        <v>2100</v>
      </c>
      <c r="C955" s="34" t="s">
        <v>17</v>
      </c>
      <c r="D955" s="34" t="str">
        <f t="shared" si="188"/>
        <v>2</v>
      </c>
      <c r="E955" s="34">
        <f t="shared" si="189"/>
        <v>5</v>
      </c>
      <c r="F955" s="34" t="str">
        <f t="shared" si="190"/>
        <v>04</v>
      </c>
      <c r="G955" s="34" t="str">
        <f t="shared" si="191"/>
        <v>005</v>
      </c>
      <c r="H955" s="33" t="str">
        <f t="shared" si="192"/>
        <v>E001</v>
      </c>
      <c r="I955" s="34">
        <f t="shared" si="193"/>
        <v>21101</v>
      </c>
      <c r="J955" s="34">
        <f t="shared" si="184"/>
        <v>1</v>
      </c>
      <c r="K955" s="34">
        <f t="shared" si="194"/>
        <v>1</v>
      </c>
      <c r="L955" s="34">
        <f t="shared" si="195"/>
        <v>30</v>
      </c>
      <c r="M955" s="34" t="s">
        <v>22</v>
      </c>
      <c r="N955" s="30">
        <v>40030</v>
      </c>
      <c r="O955" s="30" t="s">
        <v>55</v>
      </c>
      <c r="P955" s="30">
        <v>57</v>
      </c>
      <c r="Q955" s="30">
        <v>8</v>
      </c>
      <c r="R955" s="30">
        <v>21101</v>
      </c>
      <c r="S955" s="24">
        <f t="shared" si="185"/>
        <v>149196.75</v>
      </c>
      <c r="T955" s="24">
        <v>0</v>
      </c>
      <c r="U955" s="24">
        <v>0</v>
      </c>
      <c r="V955" s="24">
        <v>0</v>
      </c>
      <c r="W955" s="24">
        <v>0</v>
      </c>
      <c r="X955" s="24">
        <v>0</v>
      </c>
      <c r="Y955" s="24">
        <v>0</v>
      </c>
      <c r="Z955" s="24">
        <v>0</v>
      </c>
      <c r="AA955" s="24">
        <v>33569.270000000004</v>
      </c>
      <c r="AB955" s="24">
        <v>52218.85</v>
      </c>
      <c r="AC955" s="24">
        <v>63408.63</v>
      </c>
      <c r="AD955" s="24">
        <v>0</v>
      </c>
      <c r="AE955" s="24">
        <v>0</v>
      </c>
      <c r="AG955" s="35">
        <v>149196.75</v>
      </c>
      <c r="AH955" s="24">
        <f t="shared" si="196"/>
        <v>0</v>
      </c>
    </row>
    <row r="956" spans="1:34" s="24" customFormat="1" x14ac:dyDescent="0.2">
      <c r="A956" s="33">
        <f t="shared" si="186"/>
        <v>2000</v>
      </c>
      <c r="B956" s="33">
        <f t="shared" si="187"/>
        <v>2100</v>
      </c>
      <c r="C956" s="34" t="s">
        <v>17</v>
      </c>
      <c r="D956" s="34" t="str">
        <f t="shared" si="188"/>
        <v>2</v>
      </c>
      <c r="E956" s="34">
        <f t="shared" si="189"/>
        <v>5</v>
      </c>
      <c r="F956" s="34" t="str">
        <f t="shared" si="190"/>
        <v>04</v>
      </c>
      <c r="G956" s="34" t="str">
        <f t="shared" si="191"/>
        <v>005</v>
      </c>
      <c r="H956" s="33" t="str">
        <f t="shared" si="192"/>
        <v>E001</v>
      </c>
      <c r="I956" s="34">
        <f t="shared" si="193"/>
        <v>21601</v>
      </c>
      <c r="J956" s="34">
        <f t="shared" si="184"/>
        <v>1</v>
      </c>
      <c r="K956" s="34">
        <f t="shared" si="194"/>
        <v>1</v>
      </c>
      <c r="L956" s="34">
        <f t="shared" si="195"/>
        <v>30</v>
      </c>
      <c r="M956" s="34" t="s">
        <v>22</v>
      </c>
      <c r="N956" s="30">
        <v>40030</v>
      </c>
      <c r="O956" s="30" t="s">
        <v>55</v>
      </c>
      <c r="P956" s="30">
        <v>57</v>
      </c>
      <c r="Q956" s="30">
        <v>8</v>
      </c>
      <c r="R956" s="30">
        <v>21601</v>
      </c>
      <c r="S956" s="24">
        <f t="shared" si="185"/>
        <v>274336.32</v>
      </c>
      <c r="T956" s="24">
        <v>0</v>
      </c>
      <c r="U956" s="24">
        <v>0</v>
      </c>
      <c r="V956" s="24">
        <v>0</v>
      </c>
      <c r="W956" s="24">
        <v>0</v>
      </c>
      <c r="X956" s="24">
        <v>0</v>
      </c>
      <c r="Y956" s="24">
        <v>0</v>
      </c>
      <c r="Z956" s="24">
        <v>0</v>
      </c>
      <c r="AA956" s="24">
        <v>0</v>
      </c>
      <c r="AB956" s="24">
        <v>274336.32</v>
      </c>
      <c r="AC956" s="24">
        <v>0</v>
      </c>
      <c r="AD956" s="24">
        <v>0</v>
      </c>
      <c r="AE956" s="24">
        <v>0</v>
      </c>
      <c r="AG956" s="35">
        <v>274336.32</v>
      </c>
      <c r="AH956" s="24">
        <f t="shared" si="196"/>
        <v>0</v>
      </c>
    </row>
    <row r="957" spans="1:34" s="24" customFormat="1" x14ac:dyDescent="0.2">
      <c r="A957" s="33">
        <f t="shared" si="186"/>
        <v>2000</v>
      </c>
      <c r="B957" s="33">
        <f t="shared" si="187"/>
        <v>2600</v>
      </c>
      <c r="C957" s="34" t="s">
        <v>17</v>
      </c>
      <c r="D957" s="34" t="str">
        <f t="shared" si="188"/>
        <v>2</v>
      </c>
      <c r="E957" s="34">
        <f t="shared" si="189"/>
        <v>5</v>
      </c>
      <c r="F957" s="34" t="str">
        <f t="shared" si="190"/>
        <v>04</v>
      </c>
      <c r="G957" s="34" t="str">
        <f t="shared" si="191"/>
        <v>005</v>
      </c>
      <c r="H957" s="33" t="str">
        <f t="shared" si="192"/>
        <v>E001</v>
      </c>
      <c r="I957" s="34">
        <f t="shared" si="193"/>
        <v>26102</v>
      </c>
      <c r="J957" s="34">
        <f t="shared" si="184"/>
        <v>1</v>
      </c>
      <c r="K957" s="34">
        <f t="shared" si="194"/>
        <v>1</v>
      </c>
      <c r="L957" s="34">
        <f t="shared" si="195"/>
        <v>30</v>
      </c>
      <c r="M957" s="34" t="s">
        <v>22</v>
      </c>
      <c r="N957" s="30">
        <v>40030</v>
      </c>
      <c r="O957" s="30" t="s">
        <v>55</v>
      </c>
      <c r="P957" s="30">
        <v>57</v>
      </c>
      <c r="Q957" s="30">
        <v>8</v>
      </c>
      <c r="R957" s="30">
        <v>26102</v>
      </c>
      <c r="S957" s="24">
        <f t="shared" si="185"/>
        <v>390348.93</v>
      </c>
      <c r="T957" s="24">
        <v>0</v>
      </c>
      <c r="U957" s="24">
        <v>20000</v>
      </c>
      <c r="V957" s="24">
        <v>30060</v>
      </c>
      <c r="W957" s="24">
        <v>32530</v>
      </c>
      <c r="X957" s="24">
        <v>32530</v>
      </c>
      <c r="Y957" s="24">
        <v>32530</v>
      </c>
      <c r="Z957" s="24">
        <v>32530</v>
      </c>
      <c r="AA957" s="24">
        <v>32530</v>
      </c>
      <c r="AB957" s="24">
        <v>32530</v>
      </c>
      <c r="AC957" s="24">
        <v>32530</v>
      </c>
      <c r="AD957" s="24">
        <v>32530</v>
      </c>
      <c r="AE957" s="24">
        <v>80048.929999999993</v>
      </c>
      <c r="AG957" s="35">
        <v>390348.93</v>
      </c>
      <c r="AH957" s="24">
        <f t="shared" si="196"/>
        <v>0</v>
      </c>
    </row>
    <row r="958" spans="1:34" s="24" customFormat="1" x14ac:dyDescent="0.2">
      <c r="A958" s="33">
        <f t="shared" si="186"/>
        <v>3000</v>
      </c>
      <c r="B958" s="33">
        <f t="shared" si="187"/>
        <v>3100</v>
      </c>
      <c r="C958" s="34" t="s">
        <v>17</v>
      </c>
      <c r="D958" s="34" t="str">
        <f t="shared" si="188"/>
        <v>2</v>
      </c>
      <c r="E958" s="34">
        <f t="shared" si="189"/>
        <v>5</v>
      </c>
      <c r="F958" s="34" t="str">
        <f t="shared" si="190"/>
        <v>04</v>
      </c>
      <c r="G958" s="34" t="str">
        <f t="shared" si="191"/>
        <v>005</v>
      </c>
      <c r="H958" s="33" t="str">
        <f t="shared" si="192"/>
        <v>E001</v>
      </c>
      <c r="I958" s="34">
        <f t="shared" si="193"/>
        <v>31701</v>
      </c>
      <c r="J958" s="34">
        <f t="shared" si="184"/>
        <v>1</v>
      </c>
      <c r="K958" s="34">
        <f t="shared" si="194"/>
        <v>1</v>
      </c>
      <c r="L958" s="34">
        <f t="shared" si="195"/>
        <v>30</v>
      </c>
      <c r="M958" s="34" t="s">
        <v>22</v>
      </c>
      <c r="N958" s="30">
        <v>40030</v>
      </c>
      <c r="O958" s="30" t="s">
        <v>55</v>
      </c>
      <c r="P958" s="30">
        <v>57</v>
      </c>
      <c r="Q958" s="30">
        <v>8</v>
      </c>
      <c r="R958" s="30">
        <v>31701</v>
      </c>
      <c r="S958" s="24">
        <f t="shared" si="185"/>
        <v>258509.23</v>
      </c>
      <c r="T958" s="24">
        <v>0</v>
      </c>
      <c r="U958" s="24">
        <v>0</v>
      </c>
      <c r="V958" s="24">
        <v>0</v>
      </c>
      <c r="W958" s="24">
        <v>0</v>
      </c>
      <c r="X958" s="24">
        <v>0</v>
      </c>
      <c r="Y958" s="24">
        <v>0</v>
      </c>
      <c r="Z958" s="24">
        <v>0</v>
      </c>
      <c r="AA958" s="24">
        <v>0</v>
      </c>
      <c r="AB958" s="24">
        <v>0</v>
      </c>
      <c r="AC958" s="24">
        <v>258509.23</v>
      </c>
      <c r="AD958" s="24">
        <v>0</v>
      </c>
      <c r="AG958" s="35">
        <v>258509.23</v>
      </c>
      <c r="AH958" s="24">
        <f t="shared" si="196"/>
        <v>0</v>
      </c>
    </row>
    <row r="959" spans="1:34" s="24" customFormat="1" x14ac:dyDescent="0.2">
      <c r="A959" s="33">
        <f t="shared" si="186"/>
        <v>3000</v>
      </c>
      <c r="B959" s="33">
        <f t="shared" si="187"/>
        <v>3200</v>
      </c>
      <c r="C959" s="34" t="s">
        <v>17</v>
      </c>
      <c r="D959" s="34" t="str">
        <f t="shared" si="188"/>
        <v>2</v>
      </c>
      <c r="E959" s="34">
        <f t="shared" si="189"/>
        <v>5</v>
      </c>
      <c r="F959" s="34" t="str">
        <f t="shared" si="190"/>
        <v>04</v>
      </c>
      <c r="G959" s="34" t="str">
        <f t="shared" si="191"/>
        <v>005</v>
      </c>
      <c r="H959" s="33" t="str">
        <f t="shared" si="192"/>
        <v>E001</v>
      </c>
      <c r="I959" s="34">
        <f t="shared" si="193"/>
        <v>32301</v>
      </c>
      <c r="J959" s="34">
        <f t="shared" si="184"/>
        <v>1</v>
      </c>
      <c r="K959" s="34">
        <f t="shared" si="194"/>
        <v>1</v>
      </c>
      <c r="L959" s="34">
        <f t="shared" si="195"/>
        <v>30</v>
      </c>
      <c r="M959" s="34" t="s">
        <v>22</v>
      </c>
      <c r="N959" s="30">
        <v>40030</v>
      </c>
      <c r="O959" s="30" t="s">
        <v>55</v>
      </c>
      <c r="P959" s="30">
        <v>57</v>
      </c>
      <c r="Q959" s="30">
        <v>8</v>
      </c>
      <c r="R959" s="30">
        <v>32301</v>
      </c>
      <c r="S959" s="24">
        <f t="shared" si="185"/>
        <v>479033.43</v>
      </c>
      <c r="T959" s="24">
        <v>0</v>
      </c>
      <c r="U959" s="24">
        <v>0</v>
      </c>
      <c r="V959" s="24">
        <v>0</v>
      </c>
      <c r="W959" s="24">
        <v>0</v>
      </c>
      <c r="X959" s="24">
        <v>0</v>
      </c>
      <c r="Y959" s="24">
        <v>0</v>
      </c>
      <c r="Z959" s="24">
        <v>0</v>
      </c>
      <c r="AA959" s="24">
        <v>0</v>
      </c>
      <c r="AB959" s="24">
        <v>0</v>
      </c>
      <c r="AC959" s="24">
        <v>479033.43</v>
      </c>
      <c r="AD959" s="24">
        <v>0</v>
      </c>
      <c r="AE959" s="24">
        <v>0</v>
      </c>
      <c r="AG959" s="35">
        <v>479033.43</v>
      </c>
      <c r="AH959" s="24">
        <f t="shared" si="196"/>
        <v>0</v>
      </c>
    </row>
    <row r="960" spans="1:34" s="24" customFormat="1" x14ac:dyDescent="0.2">
      <c r="A960" s="33">
        <f t="shared" si="186"/>
        <v>3000</v>
      </c>
      <c r="B960" s="33">
        <f t="shared" si="187"/>
        <v>3200</v>
      </c>
      <c r="C960" s="34" t="s">
        <v>17</v>
      </c>
      <c r="D960" s="34" t="str">
        <f t="shared" si="188"/>
        <v>2</v>
      </c>
      <c r="E960" s="34">
        <f t="shared" si="189"/>
        <v>5</v>
      </c>
      <c r="F960" s="34" t="str">
        <f t="shared" si="190"/>
        <v>04</v>
      </c>
      <c r="G960" s="34" t="str">
        <f t="shared" si="191"/>
        <v>005</v>
      </c>
      <c r="H960" s="33" t="str">
        <f t="shared" si="192"/>
        <v>E001</v>
      </c>
      <c r="I960" s="34">
        <f t="shared" si="193"/>
        <v>32505</v>
      </c>
      <c r="J960" s="34">
        <f t="shared" si="184"/>
        <v>1</v>
      </c>
      <c r="K960" s="34">
        <f t="shared" si="194"/>
        <v>1</v>
      </c>
      <c r="L960" s="34">
        <f t="shared" si="195"/>
        <v>30</v>
      </c>
      <c r="M960" s="34" t="s">
        <v>22</v>
      </c>
      <c r="N960" s="30">
        <v>40030</v>
      </c>
      <c r="O960" s="30" t="s">
        <v>55</v>
      </c>
      <c r="P960" s="30">
        <v>57</v>
      </c>
      <c r="Q960" s="30">
        <v>8</v>
      </c>
      <c r="R960" s="30">
        <v>32505</v>
      </c>
      <c r="S960" s="24">
        <f t="shared" si="185"/>
        <v>634350.13</v>
      </c>
      <c r="T960" s="24">
        <v>0</v>
      </c>
      <c r="U960" s="24">
        <v>52839.75</v>
      </c>
      <c r="V960" s="24">
        <v>52839.75</v>
      </c>
      <c r="W960" s="24">
        <v>52839.76</v>
      </c>
      <c r="X960" s="24">
        <v>52839.75</v>
      </c>
      <c r="Y960" s="24">
        <v>52839.75</v>
      </c>
      <c r="Z960" s="24">
        <v>52839.76</v>
      </c>
      <c r="AA960" s="24">
        <v>52839.75</v>
      </c>
      <c r="AB960" s="24">
        <v>52839.75</v>
      </c>
      <c r="AC960" s="24">
        <v>52839.76</v>
      </c>
      <c r="AD960" s="24">
        <v>52839.75</v>
      </c>
      <c r="AE960" s="24">
        <v>105952.59999999998</v>
      </c>
      <c r="AG960" s="35">
        <v>634350.13</v>
      </c>
      <c r="AH960" s="24">
        <f t="shared" si="196"/>
        <v>0</v>
      </c>
    </row>
    <row r="961" spans="1:34" s="24" customFormat="1" x14ac:dyDescent="0.2">
      <c r="A961" s="33">
        <f t="shared" si="186"/>
        <v>3000</v>
      </c>
      <c r="B961" s="33">
        <f t="shared" si="187"/>
        <v>3200</v>
      </c>
      <c r="C961" s="34" t="s">
        <v>17</v>
      </c>
      <c r="D961" s="34" t="str">
        <f t="shared" si="188"/>
        <v>2</v>
      </c>
      <c r="E961" s="34">
        <f t="shared" si="189"/>
        <v>5</v>
      </c>
      <c r="F961" s="34" t="str">
        <f t="shared" si="190"/>
        <v>04</v>
      </c>
      <c r="G961" s="34" t="str">
        <f t="shared" si="191"/>
        <v>005</v>
      </c>
      <c r="H961" s="33" t="str">
        <f t="shared" si="192"/>
        <v>E001</v>
      </c>
      <c r="I961" s="34">
        <f t="shared" si="193"/>
        <v>32701</v>
      </c>
      <c r="J961" s="34">
        <f t="shared" si="184"/>
        <v>1</v>
      </c>
      <c r="K961" s="34">
        <f t="shared" si="194"/>
        <v>1</v>
      </c>
      <c r="L961" s="34">
        <f t="shared" si="195"/>
        <v>30</v>
      </c>
      <c r="M961" s="34" t="s">
        <v>22</v>
      </c>
      <c r="N961" s="30">
        <v>40030</v>
      </c>
      <c r="O961" s="30" t="s">
        <v>55</v>
      </c>
      <c r="P961" s="30">
        <v>57</v>
      </c>
      <c r="Q961" s="30">
        <v>8</v>
      </c>
      <c r="R961" s="30">
        <v>32701</v>
      </c>
      <c r="S961" s="24">
        <f t="shared" si="185"/>
        <v>416776.35</v>
      </c>
      <c r="T961" s="24">
        <v>0</v>
      </c>
      <c r="U961" s="24">
        <v>0</v>
      </c>
      <c r="V961" s="24">
        <v>85087.85</v>
      </c>
      <c r="W961" s="24">
        <v>0</v>
      </c>
      <c r="X961" s="24">
        <v>331688.5</v>
      </c>
      <c r="Y961" s="24">
        <v>0</v>
      </c>
      <c r="Z961" s="24">
        <v>0</v>
      </c>
      <c r="AA961" s="24">
        <v>0</v>
      </c>
      <c r="AB961" s="24">
        <v>0</v>
      </c>
      <c r="AC961" s="24">
        <v>0</v>
      </c>
      <c r="AD961" s="24">
        <v>0</v>
      </c>
      <c r="AE961" s="24">
        <v>0</v>
      </c>
      <c r="AG961" s="35">
        <v>416776.35</v>
      </c>
      <c r="AH961" s="24">
        <f t="shared" si="196"/>
        <v>0</v>
      </c>
    </row>
    <row r="962" spans="1:34" s="24" customFormat="1" x14ac:dyDescent="0.2">
      <c r="A962" s="33">
        <f t="shared" si="186"/>
        <v>3000</v>
      </c>
      <c r="B962" s="33">
        <f t="shared" si="187"/>
        <v>3300</v>
      </c>
      <c r="C962" s="34" t="s">
        <v>17</v>
      </c>
      <c r="D962" s="34" t="str">
        <f t="shared" si="188"/>
        <v>2</v>
      </c>
      <c r="E962" s="34">
        <f t="shared" si="189"/>
        <v>5</v>
      </c>
      <c r="F962" s="34" t="str">
        <f t="shared" si="190"/>
        <v>04</v>
      </c>
      <c r="G962" s="34" t="str">
        <f t="shared" si="191"/>
        <v>005</v>
      </c>
      <c r="H962" s="33" t="str">
        <f t="shared" si="192"/>
        <v>E001</v>
      </c>
      <c r="I962" s="34">
        <f t="shared" si="193"/>
        <v>33801</v>
      </c>
      <c r="J962" s="34">
        <f t="shared" si="184"/>
        <v>1</v>
      </c>
      <c r="K962" s="34">
        <f t="shared" si="194"/>
        <v>1</v>
      </c>
      <c r="L962" s="34">
        <f t="shared" si="195"/>
        <v>30</v>
      </c>
      <c r="M962" s="34" t="s">
        <v>22</v>
      </c>
      <c r="N962" s="30">
        <v>40030</v>
      </c>
      <c r="O962" s="30" t="s">
        <v>55</v>
      </c>
      <c r="P962" s="30">
        <v>57</v>
      </c>
      <c r="Q962" s="30">
        <v>8</v>
      </c>
      <c r="R962" s="30">
        <v>33801</v>
      </c>
      <c r="S962" s="24">
        <f t="shared" si="185"/>
        <v>2616788.6799999997</v>
      </c>
      <c r="T962" s="24">
        <v>0</v>
      </c>
      <c r="U962" s="24">
        <v>201291.45</v>
      </c>
      <c r="V962" s="24">
        <v>201291.45</v>
      </c>
      <c r="W962" s="24">
        <v>201291.45</v>
      </c>
      <c r="X962" s="24">
        <v>201291.45</v>
      </c>
      <c r="Y962" s="24">
        <v>201291.45</v>
      </c>
      <c r="Z962" s="24">
        <v>201291.45</v>
      </c>
      <c r="AA962" s="24">
        <v>201291.45</v>
      </c>
      <c r="AB962" s="24">
        <v>201291.45</v>
      </c>
      <c r="AC962" s="24">
        <v>201291.45</v>
      </c>
      <c r="AD962" s="24">
        <v>201291.45</v>
      </c>
      <c r="AE962" s="24">
        <f>402582.73+201291.45</f>
        <v>603874.17999999993</v>
      </c>
      <c r="AG962" s="35">
        <v>2616788.6799999997</v>
      </c>
      <c r="AH962" s="24">
        <f t="shared" si="196"/>
        <v>0</v>
      </c>
    </row>
    <row r="963" spans="1:34" s="24" customFormat="1" x14ac:dyDescent="0.2">
      <c r="A963" s="33">
        <f t="shared" si="186"/>
        <v>3000</v>
      </c>
      <c r="B963" s="33">
        <f t="shared" si="187"/>
        <v>3700</v>
      </c>
      <c r="C963" s="34" t="s">
        <v>17</v>
      </c>
      <c r="D963" s="34" t="str">
        <f t="shared" si="188"/>
        <v>2</v>
      </c>
      <c r="E963" s="34">
        <f t="shared" si="189"/>
        <v>5</v>
      </c>
      <c r="F963" s="34" t="str">
        <f t="shared" si="190"/>
        <v>04</v>
      </c>
      <c r="G963" s="34" t="str">
        <f t="shared" si="191"/>
        <v>005</v>
      </c>
      <c r="H963" s="33" t="str">
        <f t="shared" si="192"/>
        <v>E001</v>
      </c>
      <c r="I963" s="34">
        <f t="shared" si="193"/>
        <v>37104</v>
      </c>
      <c r="J963" s="34">
        <f t="shared" ref="J963:J1026" si="197">IF($A963&lt;=4000,1,IF($A963=5000,2,IF($A963=6000,3,"")))</f>
        <v>1</v>
      </c>
      <c r="K963" s="34">
        <f t="shared" si="194"/>
        <v>1</v>
      </c>
      <c r="L963" s="34">
        <f t="shared" si="195"/>
        <v>30</v>
      </c>
      <c r="M963" s="34" t="s">
        <v>22</v>
      </c>
      <c r="N963" s="30">
        <v>40030</v>
      </c>
      <c r="O963" s="30" t="s">
        <v>55</v>
      </c>
      <c r="P963" s="30">
        <v>57</v>
      </c>
      <c r="Q963" s="30">
        <v>8</v>
      </c>
      <c r="R963" s="30">
        <v>37104</v>
      </c>
      <c r="S963" s="24">
        <f t="shared" ref="S963:S1026" si="198">SUM(T963:AE963)</f>
        <v>116312.85</v>
      </c>
      <c r="T963" s="24">
        <v>0</v>
      </c>
      <c r="U963" s="24">
        <v>0</v>
      </c>
      <c r="V963" s="24">
        <v>0</v>
      </c>
      <c r="W963" s="24">
        <v>0</v>
      </c>
      <c r="X963" s="24">
        <v>0</v>
      </c>
      <c r="Y963" s="24">
        <v>1595</v>
      </c>
      <c r="Z963" s="24">
        <v>61105</v>
      </c>
      <c r="AA963" s="24">
        <v>26312.809999999998</v>
      </c>
      <c r="AB963" s="24">
        <v>27300.04</v>
      </c>
      <c r="AC963" s="24">
        <v>0</v>
      </c>
      <c r="AD963" s="24">
        <v>0</v>
      </c>
      <c r="AE963" s="24">
        <v>0</v>
      </c>
      <c r="AG963" s="35">
        <v>116312.85</v>
      </c>
      <c r="AH963" s="24">
        <f t="shared" si="196"/>
        <v>0</v>
      </c>
    </row>
    <row r="964" spans="1:34" s="24" customFormat="1" x14ac:dyDescent="0.2">
      <c r="A964" s="33">
        <f t="shared" ref="A964:A1027" si="199">LEFT(B964,1)*1000</f>
        <v>3000</v>
      </c>
      <c r="B964" s="33">
        <f t="shared" ref="B964:B1027" si="200">LEFT(R964,2)*100</f>
        <v>3700</v>
      </c>
      <c r="C964" s="34" t="s">
        <v>17</v>
      </c>
      <c r="D964" s="34" t="str">
        <f t="shared" ref="D964:D1027" si="201">IF($H964="O001",1,"2")</f>
        <v>2</v>
      </c>
      <c r="E964" s="34">
        <f t="shared" ref="E964:E1027" si="202">IF($H964="O001",3,5)</f>
        <v>5</v>
      </c>
      <c r="F964" s="34" t="str">
        <f t="shared" ref="F964:F1027" si="203">IF($H964="E001","04",IF($H964="M001","04",IF($H964="O001","04","")))</f>
        <v>04</v>
      </c>
      <c r="G964" s="34" t="str">
        <f t="shared" ref="G964:G1027" si="204">IF($H964="E001","005",IF($H964="M001","002",IF($H964="O001","001","")))</f>
        <v>005</v>
      </c>
      <c r="H964" s="33" t="str">
        <f t="shared" ref="H964:H1027" si="205">LEFT($O964,2)&amp;"01"</f>
        <v>E001</v>
      </c>
      <c r="I964" s="34">
        <f t="shared" ref="I964:I1027" si="206">R964</f>
        <v>37106</v>
      </c>
      <c r="J964" s="34">
        <f t="shared" si="197"/>
        <v>1</v>
      </c>
      <c r="K964" s="34">
        <f t="shared" ref="K964:K1027" si="207">IF($Q964=1,4,IF($Q964=4,4,1))</f>
        <v>1</v>
      </c>
      <c r="L964" s="34">
        <f t="shared" ref="L964:L1027" si="208">IF(N964=40010,27,IF(N964=40020,24,IF(N964=40030,30,IF(N964=40040,21,IF(N964=40050,30,IF(N964=40060,4,15))))))</f>
        <v>30</v>
      </c>
      <c r="M964" s="34" t="s">
        <v>22</v>
      </c>
      <c r="N964" s="30">
        <v>40030</v>
      </c>
      <c r="O964" s="30" t="s">
        <v>55</v>
      </c>
      <c r="P964" s="30">
        <v>57</v>
      </c>
      <c r="Q964" s="30">
        <v>8</v>
      </c>
      <c r="R964" s="30">
        <v>37106</v>
      </c>
      <c r="S964" s="24">
        <f t="shared" si="198"/>
        <v>34292</v>
      </c>
      <c r="T964" s="24">
        <v>0</v>
      </c>
      <c r="U964" s="24">
        <v>0</v>
      </c>
      <c r="V964" s="24">
        <v>0</v>
      </c>
      <c r="W964" s="24">
        <v>5143.8</v>
      </c>
      <c r="X964" s="24">
        <v>5173.8</v>
      </c>
      <c r="Y964" s="24">
        <v>7815</v>
      </c>
      <c r="Z964" s="24">
        <v>7586.43</v>
      </c>
      <c r="AA964" s="24">
        <v>5873.01</v>
      </c>
      <c r="AB964" s="24">
        <v>2699.96</v>
      </c>
      <c r="AC964" s="24">
        <v>0</v>
      </c>
      <c r="AD964" s="24">
        <v>0</v>
      </c>
      <c r="AE964" s="24">
        <v>0</v>
      </c>
      <c r="AG964" s="35">
        <v>34292</v>
      </c>
      <c r="AH964" s="24">
        <f t="shared" ref="AH964:AH1027" si="209">S964-AG964</f>
        <v>0</v>
      </c>
    </row>
    <row r="965" spans="1:34" s="24" customFormat="1" x14ac:dyDescent="0.2">
      <c r="A965" s="33">
        <f t="shared" si="199"/>
        <v>2000</v>
      </c>
      <c r="B965" s="33">
        <f t="shared" si="200"/>
        <v>2100</v>
      </c>
      <c r="C965" s="34" t="s">
        <v>17</v>
      </c>
      <c r="D965" s="34" t="str">
        <f t="shared" si="201"/>
        <v>2</v>
      </c>
      <c r="E965" s="34">
        <f t="shared" si="202"/>
        <v>5</v>
      </c>
      <c r="F965" s="34" t="str">
        <f t="shared" si="203"/>
        <v>04</v>
      </c>
      <c r="G965" s="34" t="str">
        <f t="shared" si="204"/>
        <v>005</v>
      </c>
      <c r="H965" s="33" t="str">
        <f t="shared" si="205"/>
        <v>E001</v>
      </c>
      <c r="I965" s="34">
        <f t="shared" si="206"/>
        <v>21101</v>
      </c>
      <c r="J965" s="34">
        <f t="shared" si="197"/>
        <v>1</v>
      </c>
      <c r="K965" s="34">
        <f t="shared" si="207"/>
        <v>1</v>
      </c>
      <c r="L965" s="34">
        <f t="shared" si="208"/>
        <v>21</v>
      </c>
      <c r="M965" s="34" t="s">
        <v>22</v>
      </c>
      <c r="N965" s="30">
        <v>40040</v>
      </c>
      <c r="O965" s="30" t="s">
        <v>55</v>
      </c>
      <c r="P965" s="30">
        <v>57</v>
      </c>
      <c r="Q965" s="30">
        <v>0</v>
      </c>
      <c r="R965" s="30">
        <v>21101</v>
      </c>
      <c r="S965" s="24">
        <f t="shared" si="198"/>
        <v>95921.790000000008</v>
      </c>
      <c r="Y965" s="24">
        <v>50000</v>
      </c>
      <c r="AA965" s="24">
        <v>30000</v>
      </c>
      <c r="AB965" s="24">
        <v>15921.79</v>
      </c>
      <c r="AG965" s="35">
        <v>95921.790000000008</v>
      </c>
      <c r="AH965" s="24">
        <f t="shared" si="209"/>
        <v>0</v>
      </c>
    </row>
    <row r="966" spans="1:34" s="24" customFormat="1" x14ac:dyDescent="0.2">
      <c r="A966" s="33">
        <f t="shared" si="199"/>
        <v>2000</v>
      </c>
      <c r="B966" s="33">
        <f t="shared" si="200"/>
        <v>2100</v>
      </c>
      <c r="C966" s="34" t="s">
        <v>17</v>
      </c>
      <c r="D966" s="34" t="str">
        <f t="shared" si="201"/>
        <v>2</v>
      </c>
      <c r="E966" s="34">
        <f t="shared" si="202"/>
        <v>5</v>
      </c>
      <c r="F966" s="34" t="str">
        <f t="shared" si="203"/>
        <v>04</v>
      </c>
      <c r="G966" s="34" t="str">
        <f t="shared" si="204"/>
        <v>005</v>
      </c>
      <c r="H966" s="33" t="str">
        <f t="shared" si="205"/>
        <v>E001</v>
      </c>
      <c r="I966" s="34">
        <f t="shared" si="206"/>
        <v>21201</v>
      </c>
      <c r="J966" s="34">
        <f t="shared" si="197"/>
        <v>1</v>
      </c>
      <c r="K966" s="34">
        <f t="shared" si="207"/>
        <v>1</v>
      </c>
      <c r="L966" s="34">
        <f t="shared" si="208"/>
        <v>21</v>
      </c>
      <c r="M966" s="34" t="s">
        <v>22</v>
      </c>
      <c r="N966" s="30">
        <v>40040</v>
      </c>
      <c r="O966" s="30" t="s">
        <v>55</v>
      </c>
      <c r="P966" s="30">
        <v>57</v>
      </c>
      <c r="Q966" s="30">
        <v>0</v>
      </c>
      <c r="R966" s="30">
        <v>21201</v>
      </c>
      <c r="S966" s="24">
        <f t="shared" si="198"/>
        <v>11510.61</v>
      </c>
      <c r="T966" s="24">
        <v>0</v>
      </c>
      <c r="U966" s="24">
        <v>1550</v>
      </c>
      <c r="AA966" s="24">
        <v>3000</v>
      </c>
      <c r="AB966" s="24">
        <v>2000</v>
      </c>
      <c r="AC966" s="24">
        <v>2000</v>
      </c>
      <c r="AD966" s="24">
        <v>2960.61</v>
      </c>
      <c r="AG966" s="35">
        <v>11510.61</v>
      </c>
      <c r="AH966" s="24">
        <f t="shared" si="209"/>
        <v>0</v>
      </c>
    </row>
    <row r="967" spans="1:34" s="24" customFormat="1" x14ac:dyDescent="0.2">
      <c r="A967" s="33">
        <f t="shared" si="199"/>
        <v>2000</v>
      </c>
      <c r="B967" s="33">
        <f t="shared" si="200"/>
        <v>2100</v>
      </c>
      <c r="C967" s="34" t="s">
        <v>17</v>
      </c>
      <c r="D967" s="34" t="str">
        <f t="shared" si="201"/>
        <v>2</v>
      </c>
      <c r="E967" s="34">
        <f t="shared" si="202"/>
        <v>5</v>
      </c>
      <c r="F967" s="34" t="str">
        <f t="shared" si="203"/>
        <v>04</v>
      </c>
      <c r="G967" s="34" t="str">
        <f t="shared" si="204"/>
        <v>005</v>
      </c>
      <c r="H967" s="33" t="str">
        <f t="shared" si="205"/>
        <v>E001</v>
      </c>
      <c r="I967" s="34">
        <f t="shared" si="206"/>
        <v>21401</v>
      </c>
      <c r="J967" s="34">
        <f t="shared" si="197"/>
        <v>1</v>
      </c>
      <c r="K967" s="34">
        <f t="shared" si="207"/>
        <v>1</v>
      </c>
      <c r="L967" s="34">
        <f t="shared" si="208"/>
        <v>21</v>
      </c>
      <c r="M967" s="34" t="s">
        <v>22</v>
      </c>
      <c r="N967" s="30">
        <v>40040</v>
      </c>
      <c r="O967" s="30" t="s">
        <v>55</v>
      </c>
      <c r="P967" s="30">
        <v>57</v>
      </c>
      <c r="Q967" s="30">
        <v>0</v>
      </c>
      <c r="R967" s="30">
        <v>21401</v>
      </c>
      <c r="S967" s="24">
        <f t="shared" si="198"/>
        <v>149637.99</v>
      </c>
      <c r="T967" s="24">
        <v>0</v>
      </c>
      <c r="V967" s="24">
        <v>5000</v>
      </c>
      <c r="X967" s="24">
        <v>5000</v>
      </c>
      <c r="Y967" s="24">
        <v>45000</v>
      </c>
      <c r="AA967" s="24">
        <v>90000</v>
      </c>
      <c r="AC967" s="24">
        <v>4637.99</v>
      </c>
      <c r="AG967" s="35">
        <v>149637.99</v>
      </c>
      <c r="AH967" s="24">
        <f t="shared" si="209"/>
        <v>0</v>
      </c>
    </row>
    <row r="968" spans="1:34" s="24" customFormat="1" x14ac:dyDescent="0.2">
      <c r="A968" s="33">
        <f t="shared" si="199"/>
        <v>2000</v>
      </c>
      <c r="B968" s="33">
        <f t="shared" si="200"/>
        <v>2100</v>
      </c>
      <c r="C968" s="34" t="s">
        <v>17</v>
      </c>
      <c r="D968" s="34" t="str">
        <f t="shared" si="201"/>
        <v>2</v>
      </c>
      <c r="E968" s="34">
        <f t="shared" si="202"/>
        <v>5</v>
      </c>
      <c r="F968" s="34" t="str">
        <f t="shared" si="203"/>
        <v>04</v>
      </c>
      <c r="G968" s="34" t="str">
        <f t="shared" si="204"/>
        <v>005</v>
      </c>
      <c r="H968" s="33" t="str">
        <f t="shared" si="205"/>
        <v>E001</v>
      </c>
      <c r="I968" s="34">
        <f t="shared" si="206"/>
        <v>21601</v>
      </c>
      <c r="J968" s="34">
        <f t="shared" si="197"/>
        <v>1</v>
      </c>
      <c r="K968" s="34">
        <f t="shared" si="207"/>
        <v>1</v>
      </c>
      <c r="L968" s="34">
        <f t="shared" si="208"/>
        <v>21</v>
      </c>
      <c r="M968" s="34" t="s">
        <v>22</v>
      </c>
      <c r="N968" s="30">
        <v>40040</v>
      </c>
      <c r="O968" s="30" t="s">
        <v>55</v>
      </c>
      <c r="P968" s="30">
        <v>57</v>
      </c>
      <c r="Q968" s="30">
        <v>0</v>
      </c>
      <c r="R968" s="30">
        <v>21601</v>
      </c>
      <c r="S968" s="24">
        <f t="shared" si="198"/>
        <v>111269.28</v>
      </c>
      <c r="X968" s="24">
        <v>3000</v>
      </c>
      <c r="Z968" s="24">
        <v>3269.28</v>
      </c>
      <c r="AA968" s="24">
        <v>105000</v>
      </c>
      <c r="AG968" s="35">
        <v>111269.28</v>
      </c>
      <c r="AH968" s="24">
        <f t="shared" si="209"/>
        <v>0</v>
      </c>
    </row>
    <row r="969" spans="1:34" s="24" customFormat="1" x14ac:dyDescent="0.2">
      <c r="A969" s="33">
        <f t="shared" si="199"/>
        <v>2000</v>
      </c>
      <c r="B969" s="33">
        <f t="shared" si="200"/>
        <v>2200</v>
      </c>
      <c r="C969" s="34" t="s">
        <v>17</v>
      </c>
      <c r="D969" s="34" t="str">
        <f t="shared" si="201"/>
        <v>2</v>
      </c>
      <c r="E969" s="34">
        <f t="shared" si="202"/>
        <v>5</v>
      </c>
      <c r="F969" s="34" t="str">
        <f t="shared" si="203"/>
        <v>04</v>
      </c>
      <c r="G969" s="34" t="str">
        <f t="shared" si="204"/>
        <v>005</v>
      </c>
      <c r="H969" s="33" t="str">
        <f t="shared" si="205"/>
        <v>E001</v>
      </c>
      <c r="I969" s="34">
        <f t="shared" si="206"/>
        <v>22104</v>
      </c>
      <c r="J969" s="34">
        <f t="shared" si="197"/>
        <v>1</v>
      </c>
      <c r="K969" s="34">
        <f t="shared" si="207"/>
        <v>1</v>
      </c>
      <c r="L969" s="34">
        <f t="shared" si="208"/>
        <v>21</v>
      </c>
      <c r="M969" s="34" t="s">
        <v>22</v>
      </c>
      <c r="N969" s="30">
        <v>40040</v>
      </c>
      <c r="O969" s="30" t="s">
        <v>55</v>
      </c>
      <c r="P969" s="30">
        <v>57</v>
      </c>
      <c r="Q969" s="30">
        <v>0</v>
      </c>
      <c r="R969" s="30">
        <v>22104</v>
      </c>
      <c r="S969" s="24">
        <f t="shared" si="198"/>
        <v>69063.69</v>
      </c>
      <c r="U969" s="24">
        <v>5000</v>
      </c>
      <c r="W969" s="24">
        <v>5000</v>
      </c>
      <c r="Y969" s="24">
        <v>30093.67</v>
      </c>
      <c r="AB969" s="24">
        <v>5000</v>
      </c>
      <c r="AC969" s="24">
        <v>15000</v>
      </c>
      <c r="AD969" s="24">
        <v>4063.69</v>
      </c>
      <c r="AE969" s="24">
        <v>4906.33</v>
      </c>
      <c r="AG969" s="35">
        <v>69063.69</v>
      </c>
      <c r="AH969" s="24">
        <f t="shared" si="209"/>
        <v>0</v>
      </c>
    </row>
    <row r="970" spans="1:34" s="24" customFormat="1" x14ac:dyDescent="0.2">
      <c r="A970" s="33">
        <f t="shared" si="199"/>
        <v>2000</v>
      </c>
      <c r="B970" s="33">
        <f t="shared" si="200"/>
        <v>2200</v>
      </c>
      <c r="C970" s="34" t="s">
        <v>17</v>
      </c>
      <c r="D970" s="34" t="str">
        <f t="shared" si="201"/>
        <v>2</v>
      </c>
      <c r="E970" s="34">
        <f t="shared" si="202"/>
        <v>5</v>
      </c>
      <c r="F970" s="34" t="str">
        <f t="shared" si="203"/>
        <v>04</v>
      </c>
      <c r="G970" s="34" t="str">
        <f t="shared" si="204"/>
        <v>005</v>
      </c>
      <c r="H970" s="33" t="str">
        <f t="shared" si="205"/>
        <v>E001</v>
      </c>
      <c r="I970" s="34">
        <f t="shared" si="206"/>
        <v>22301</v>
      </c>
      <c r="J970" s="34">
        <f t="shared" si="197"/>
        <v>1</v>
      </c>
      <c r="K970" s="34">
        <f t="shared" si="207"/>
        <v>1</v>
      </c>
      <c r="L970" s="34">
        <f t="shared" si="208"/>
        <v>21</v>
      </c>
      <c r="M970" s="34" t="s">
        <v>22</v>
      </c>
      <c r="N970" s="30">
        <v>40040</v>
      </c>
      <c r="O970" s="30" t="s">
        <v>55</v>
      </c>
      <c r="P970" s="30">
        <v>57</v>
      </c>
      <c r="Q970" s="30">
        <v>0</v>
      </c>
      <c r="R970" s="30">
        <v>22301</v>
      </c>
      <c r="S970" s="24">
        <f t="shared" si="198"/>
        <v>1918.44</v>
      </c>
      <c r="AD970" s="24">
        <v>1918.44</v>
      </c>
      <c r="AG970" s="35">
        <v>1918.44</v>
      </c>
      <c r="AH970" s="24">
        <f t="shared" si="209"/>
        <v>0</v>
      </c>
    </row>
    <row r="971" spans="1:34" s="24" customFormat="1" x14ac:dyDescent="0.2">
      <c r="A971" s="33">
        <f t="shared" si="199"/>
        <v>2000</v>
      </c>
      <c r="B971" s="33">
        <f t="shared" si="200"/>
        <v>2400</v>
      </c>
      <c r="C971" s="34" t="s">
        <v>17</v>
      </c>
      <c r="D971" s="34" t="str">
        <f t="shared" si="201"/>
        <v>2</v>
      </c>
      <c r="E971" s="34">
        <f t="shared" si="202"/>
        <v>5</v>
      </c>
      <c r="F971" s="34" t="str">
        <f t="shared" si="203"/>
        <v>04</v>
      </c>
      <c r="G971" s="34" t="str">
        <f t="shared" si="204"/>
        <v>005</v>
      </c>
      <c r="H971" s="33" t="str">
        <f t="shared" si="205"/>
        <v>E001</v>
      </c>
      <c r="I971" s="34">
        <f t="shared" si="206"/>
        <v>24601</v>
      </c>
      <c r="J971" s="34">
        <f t="shared" si="197"/>
        <v>1</v>
      </c>
      <c r="K971" s="34">
        <f t="shared" si="207"/>
        <v>1</v>
      </c>
      <c r="L971" s="34">
        <f t="shared" si="208"/>
        <v>21</v>
      </c>
      <c r="M971" s="34" t="s">
        <v>22</v>
      </c>
      <c r="N971" s="30">
        <v>40040</v>
      </c>
      <c r="O971" s="30" t="s">
        <v>55</v>
      </c>
      <c r="P971" s="30">
        <v>57</v>
      </c>
      <c r="Q971" s="30">
        <v>0</v>
      </c>
      <c r="R971" s="30">
        <v>24601</v>
      </c>
      <c r="S971" s="24">
        <f t="shared" si="198"/>
        <v>204313.41999999998</v>
      </c>
      <c r="U971" s="24">
        <v>0</v>
      </c>
      <c r="V971" s="24">
        <v>30000</v>
      </c>
      <c r="X971" s="24">
        <v>50000</v>
      </c>
      <c r="Z971" s="24">
        <v>15000</v>
      </c>
      <c r="AA971" s="24">
        <v>50000</v>
      </c>
      <c r="AB971" s="24">
        <v>30000</v>
      </c>
      <c r="AD971" s="24">
        <v>17601.46</v>
      </c>
      <c r="AE971" s="24">
        <v>11711.96</v>
      </c>
      <c r="AG971" s="35">
        <v>204313.42</v>
      </c>
      <c r="AH971" s="24">
        <f t="shared" si="209"/>
        <v>0</v>
      </c>
    </row>
    <row r="972" spans="1:34" s="24" customFormat="1" x14ac:dyDescent="0.2">
      <c r="A972" s="33">
        <f t="shared" si="199"/>
        <v>2000</v>
      </c>
      <c r="B972" s="33">
        <f t="shared" si="200"/>
        <v>2400</v>
      </c>
      <c r="C972" s="34" t="s">
        <v>17</v>
      </c>
      <c r="D972" s="34" t="str">
        <f t="shared" si="201"/>
        <v>2</v>
      </c>
      <c r="E972" s="34">
        <f t="shared" si="202"/>
        <v>5</v>
      </c>
      <c r="F972" s="34" t="str">
        <f t="shared" si="203"/>
        <v>04</v>
      </c>
      <c r="G972" s="34" t="str">
        <f t="shared" si="204"/>
        <v>005</v>
      </c>
      <c r="H972" s="33" t="str">
        <f t="shared" si="205"/>
        <v>E001</v>
      </c>
      <c r="I972" s="34">
        <f t="shared" si="206"/>
        <v>24801</v>
      </c>
      <c r="J972" s="34">
        <f t="shared" si="197"/>
        <v>1</v>
      </c>
      <c r="K972" s="34">
        <f t="shared" si="207"/>
        <v>1</v>
      </c>
      <c r="L972" s="34">
        <f t="shared" si="208"/>
        <v>21</v>
      </c>
      <c r="M972" s="34" t="s">
        <v>22</v>
      </c>
      <c r="N972" s="30">
        <v>40040</v>
      </c>
      <c r="O972" s="30" t="s">
        <v>55</v>
      </c>
      <c r="P972" s="30">
        <v>57</v>
      </c>
      <c r="Q972" s="30">
        <v>0</v>
      </c>
      <c r="R972" s="30">
        <v>24801</v>
      </c>
      <c r="S972" s="24">
        <f t="shared" si="198"/>
        <v>49879.33</v>
      </c>
      <c r="T972" s="24">
        <v>1000</v>
      </c>
      <c r="V972" s="24">
        <v>5000</v>
      </c>
      <c r="X972" s="24">
        <v>5000</v>
      </c>
      <c r="Z972" s="24">
        <v>6000</v>
      </c>
      <c r="AB972" s="24">
        <v>17161.169999999998</v>
      </c>
      <c r="AC972" s="24">
        <v>5000</v>
      </c>
      <c r="AD972" s="24">
        <v>4838.83</v>
      </c>
      <c r="AE972" s="24">
        <v>5879.33</v>
      </c>
      <c r="AG972" s="35">
        <v>49879.33</v>
      </c>
      <c r="AH972" s="24">
        <f t="shared" si="209"/>
        <v>0</v>
      </c>
    </row>
    <row r="973" spans="1:34" s="24" customFormat="1" x14ac:dyDescent="0.2">
      <c r="A973" s="33">
        <f t="shared" si="199"/>
        <v>2000</v>
      </c>
      <c r="B973" s="33">
        <f t="shared" si="200"/>
        <v>2500</v>
      </c>
      <c r="C973" s="34" t="s">
        <v>17</v>
      </c>
      <c r="D973" s="34" t="str">
        <f t="shared" si="201"/>
        <v>2</v>
      </c>
      <c r="E973" s="34">
        <f t="shared" si="202"/>
        <v>5</v>
      </c>
      <c r="F973" s="34" t="str">
        <f t="shared" si="203"/>
        <v>04</v>
      </c>
      <c r="G973" s="34" t="str">
        <f t="shared" si="204"/>
        <v>005</v>
      </c>
      <c r="H973" s="33" t="str">
        <f t="shared" si="205"/>
        <v>E001</v>
      </c>
      <c r="I973" s="34">
        <f t="shared" si="206"/>
        <v>25101</v>
      </c>
      <c r="J973" s="34">
        <f t="shared" si="197"/>
        <v>1</v>
      </c>
      <c r="K973" s="34">
        <f t="shared" si="207"/>
        <v>1</v>
      </c>
      <c r="L973" s="34">
        <f t="shared" si="208"/>
        <v>21</v>
      </c>
      <c r="M973" s="34" t="s">
        <v>22</v>
      </c>
      <c r="N973" s="30">
        <v>40040</v>
      </c>
      <c r="O973" s="30" t="s">
        <v>55</v>
      </c>
      <c r="P973" s="30">
        <v>57</v>
      </c>
      <c r="Q973" s="30">
        <v>0</v>
      </c>
      <c r="R973" s="30">
        <v>25101</v>
      </c>
      <c r="S973" s="24">
        <f t="shared" si="198"/>
        <v>30694.97</v>
      </c>
      <c r="U973" s="24">
        <v>0</v>
      </c>
      <c r="V973" s="24">
        <v>5000</v>
      </c>
      <c r="W973" s="24">
        <v>5000</v>
      </c>
      <c r="X973" s="24">
        <v>5000</v>
      </c>
      <c r="Z973" s="24">
        <v>5000</v>
      </c>
      <c r="AB973" s="24">
        <v>5694.97</v>
      </c>
      <c r="AD973" s="24">
        <v>5000</v>
      </c>
      <c r="AG973" s="35">
        <v>30694.97</v>
      </c>
      <c r="AH973" s="24">
        <f t="shared" si="209"/>
        <v>0</v>
      </c>
    </row>
    <row r="974" spans="1:34" s="24" customFormat="1" x14ac:dyDescent="0.2">
      <c r="A974" s="33">
        <f t="shared" si="199"/>
        <v>2000</v>
      </c>
      <c r="B974" s="33">
        <f t="shared" si="200"/>
        <v>2500</v>
      </c>
      <c r="C974" s="34" t="s">
        <v>17</v>
      </c>
      <c r="D974" s="34" t="str">
        <f t="shared" si="201"/>
        <v>2</v>
      </c>
      <c r="E974" s="34">
        <f t="shared" si="202"/>
        <v>5</v>
      </c>
      <c r="F974" s="34" t="str">
        <f t="shared" si="203"/>
        <v>04</v>
      </c>
      <c r="G974" s="34" t="str">
        <f t="shared" si="204"/>
        <v>005</v>
      </c>
      <c r="H974" s="33" t="str">
        <f t="shared" si="205"/>
        <v>E001</v>
      </c>
      <c r="I974" s="34">
        <f t="shared" si="206"/>
        <v>25201</v>
      </c>
      <c r="J974" s="34">
        <f t="shared" si="197"/>
        <v>1</v>
      </c>
      <c r="K974" s="34">
        <f t="shared" si="207"/>
        <v>1</v>
      </c>
      <c r="L974" s="34">
        <f t="shared" si="208"/>
        <v>21</v>
      </c>
      <c r="M974" s="34" t="s">
        <v>22</v>
      </c>
      <c r="N974" s="30">
        <v>40040</v>
      </c>
      <c r="O974" s="30" t="s">
        <v>55</v>
      </c>
      <c r="P974" s="30">
        <v>57</v>
      </c>
      <c r="Q974" s="30">
        <v>0</v>
      </c>
      <c r="R974" s="30">
        <v>25201</v>
      </c>
      <c r="S974" s="24">
        <f t="shared" si="198"/>
        <v>99758.66</v>
      </c>
      <c r="X974" s="24">
        <v>16000</v>
      </c>
      <c r="Y974" s="24">
        <v>13758.66</v>
      </c>
      <c r="Z974" s="24">
        <v>30000</v>
      </c>
      <c r="AB974" s="24">
        <v>25000</v>
      </c>
      <c r="AE974" s="24">
        <v>15000</v>
      </c>
      <c r="AG974" s="35">
        <v>99758.66</v>
      </c>
      <c r="AH974" s="24">
        <f t="shared" si="209"/>
        <v>0</v>
      </c>
    </row>
    <row r="975" spans="1:34" s="24" customFormat="1" x14ac:dyDescent="0.2">
      <c r="A975" s="33">
        <f t="shared" si="199"/>
        <v>2000</v>
      </c>
      <c r="B975" s="33">
        <f t="shared" si="200"/>
        <v>2500</v>
      </c>
      <c r="C975" s="34" t="s">
        <v>17</v>
      </c>
      <c r="D975" s="34" t="str">
        <f t="shared" si="201"/>
        <v>2</v>
      </c>
      <c r="E975" s="34">
        <f t="shared" si="202"/>
        <v>5</v>
      </c>
      <c r="F975" s="34" t="str">
        <f t="shared" si="203"/>
        <v>04</v>
      </c>
      <c r="G975" s="34" t="str">
        <f t="shared" si="204"/>
        <v>005</v>
      </c>
      <c r="H975" s="33" t="str">
        <f t="shared" si="205"/>
        <v>E001</v>
      </c>
      <c r="I975" s="34">
        <f t="shared" si="206"/>
        <v>25301</v>
      </c>
      <c r="J975" s="34">
        <f t="shared" si="197"/>
        <v>1</v>
      </c>
      <c r="K975" s="34">
        <f t="shared" si="207"/>
        <v>1</v>
      </c>
      <c r="L975" s="34">
        <f t="shared" si="208"/>
        <v>21</v>
      </c>
      <c r="M975" s="34" t="s">
        <v>22</v>
      </c>
      <c r="N975" s="30">
        <v>40040</v>
      </c>
      <c r="O975" s="30" t="s">
        <v>55</v>
      </c>
      <c r="P975" s="30">
        <v>57</v>
      </c>
      <c r="Q975" s="30">
        <v>0</v>
      </c>
      <c r="R975" s="30">
        <v>25301</v>
      </c>
      <c r="S975" s="24">
        <f t="shared" si="198"/>
        <v>7194.13</v>
      </c>
      <c r="W975" s="24">
        <v>4000</v>
      </c>
      <c r="AB975" s="24">
        <v>3194.13</v>
      </c>
      <c r="AG975" s="35">
        <v>7194.13</v>
      </c>
      <c r="AH975" s="24">
        <f t="shared" si="209"/>
        <v>0</v>
      </c>
    </row>
    <row r="976" spans="1:34" s="24" customFormat="1" x14ac:dyDescent="0.2">
      <c r="A976" s="33">
        <f t="shared" si="199"/>
        <v>2000</v>
      </c>
      <c r="B976" s="33">
        <f t="shared" si="200"/>
        <v>2500</v>
      </c>
      <c r="C976" s="34" t="s">
        <v>17</v>
      </c>
      <c r="D976" s="34" t="str">
        <f t="shared" si="201"/>
        <v>2</v>
      </c>
      <c r="E976" s="34">
        <f t="shared" si="202"/>
        <v>5</v>
      </c>
      <c r="F976" s="34" t="str">
        <f t="shared" si="203"/>
        <v>04</v>
      </c>
      <c r="G976" s="34" t="str">
        <f t="shared" si="204"/>
        <v>005</v>
      </c>
      <c r="H976" s="33" t="str">
        <f t="shared" si="205"/>
        <v>E001</v>
      </c>
      <c r="I976" s="34">
        <f t="shared" si="206"/>
        <v>25501</v>
      </c>
      <c r="J976" s="34">
        <f t="shared" si="197"/>
        <v>1</v>
      </c>
      <c r="K976" s="34">
        <f t="shared" si="207"/>
        <v>1</v>
      </c>
      <c r="L976" s="34">
        <f t="shared" si="208"/>
        <v>21</v>
      </c>
      <c r="M976" s="34" t="s">
        <v>22</v>
      </c>
      <c r="N976" s="30">
        <v>40040</v>
      </c>
      <c r="O976" s="30" t="s">
        <v>55</v>
      </c>
      <c r="P976" s="30">
        <v>57</v>
      </c>
      <c r="Q976" s="30">
        <v>0</v>
      </c>
      <c r="R976" s="30">
        <v>25501</v>
      </c>
      <c r="S976" s="24">
        <f t="shared" si="198"/>
        <v>81533.52</v>
      </c>
      <c r="U976" s="24">
        <v>0</v>
      </c>
      <c r="W976" s="24">
        <v>20000</v>
      </c>
      <c r="X976" s="24">
        <v>10000</v>
      </c>
      <c r="Y976" s="24">
        <v>5000</v>
      </c>
      <c r="Z976" s="24">
        <v>20000</v>
      </c>
      <c r="AB976" s="24">
        <v>5000</v>
      </c>
      <c r="AC976" s="24">
        <v>5000</v>
      </c>
      <c r="AD976" s="24">
        <v>4533.5200000000004</v>
      </c>
      <c r="AE976" s="24">
        <v>12000</v>
      </c>
      <c r="AG976" s="35">
        <v>81533.52</v>
      </c>
      <c r="AH976" s="24">
        <f t="shared" si="209"/>
        <v>0</v>
      </c>
    </row>
    <row r="977" spans="1:34" s="24" customFormat="1" x14ac:dyDescent="0.2">
      <c r="A977" s="33">
        <f t="shared" si="199"/>
        <v>2000</v>
      </c>
      <c r="B977" s="33">
        <f t="shared" si="200"/>
        <v>2900</v>
      </c>
      <c r="C977" s="34" t="s">
        <v>17</v>
      </c>
      <c r="D977" s="34" t="str">
        <f t="shared" si="201"/>
        <v>2</v>
      </c>
      <c r="E977" s="34">
        <f t="shared" si="202"/>
        <v>5</v>
      </c>
      <c r="F977" s="34" t="str">
        <f t="shared" si="203"/>
        <v>04</v>
      </c>
      <c r="G977" s="34" t="str">
        <f t="shared" si="204"/>
        <v>005</v>
      </c>
      <c r="H977" s="33" t="str">
        <f t="shared" si="205"/>
        <v>E001</v>
      </c>
      <c r="I977" s="34">
        <f t="shared" si="206"/>
        <v>29101</v>
      </c>
      <c r="J977" s="34">
        <f t="shared" si="197"/>
        <v>1</v>
      </c>
      <c r="K977" s="34">
        <f t="shared" si="207"/>
        <v>1</v>
      </c>
      <c r="L977" s="34">
        <f t="shared" si="208"/>
        <v>21</v>
      </c>
      <c r="M977" s="34" t="s">
        <v>22</v>
      </c>
      <c r="N977" s="30">
        <v>40040</v>
      </c>
      <c r="O977" s="30" t="s">
        <v>55</v>
      </c>
      <c r="P977" s="30">
        <v>57</v>
      </c>
      <c r="Q977" s="30">
        <v>0</v>
      </c>
      <c r="R977" s="30">
        <v>29101</v>
      </c>
      <c r="S977" s="24">
        <f t="shared" si="198"/>
        <v>121218.29000000001</v>
      </c>
      <c r="U977" s="24">
        <v>34500</v>
      </c>
      <c r="V977" s="24">
        <v>23200</v>
      </c>
      <c r="X977" s="24">
        <v>20000</v>
      </c>
      <c r="Y977" s="24">
        <v>7000</v>
      </c>
      <c r="AA977" s="24">
        <v>11518.29</v>
      </c>
      <c r="AD977" s="24">
        <v>15000</v>
      </c>
      <c r="AE977" s="24">
        <v>10000</v>
      </c>
      <c r="AG977" s="35">
        <v>121218.29000000001</v>
      </c>
      <c r="AH977" s="24">
        <f t="shared" si="209"/>
        <v>0</v>
      </c>
    </row>
    <row r="978" spans="1:34" s="24" customFormat="1" x14ac:dyDescent="0.2">
      <c r="A978" s="33">
        <f t="shared" si="199"/>
        <v>2000</v>
      </c>
      <c r="B978" s="33">
        <f t="shared" si="200"/>
        <v>2900</v>
      </c>
      <c r="C978" s="34" t="s">
        <v>17</v>
      </c>
      <c r="D978" s="34" t="str">
        <f t="shared" si="201"/>
        <v>2</v>
      </c>
      <c r="E978" s="34">
        <f t="shared" si="202"/>
        <v>5</v>
      </c>
      <c r="F978" s="34" t="str">
        <f t="shared" si="203"/>
        <v>04</v>
      </c>
      <c r="G978" s="34" t="str">
        <f t="shared" si="204"/>
        <v>005</v>
      </c>
      <c r="H978" s="33" t="str">
        <f t="shared" si="205"/>
        <v>E001</v>
      </c>
      <c r="I978" s="34">
        <f t="shared" si="206"/>
        <v>29201</v>
      </c>
      <c r="J978" s="34">
        <f t="shared" si="197"/>
        <v>1</v>
      </c>
      <c r="K978" s="34">
        <f t="shared" si="207"/>
        <v>1</v>
      </c>
      <c r="L978" s="34">
        <f t="shared" si="208"/>
        <v>21</v>
      </c>
      <c r="M978" s="34" t="s">
        <v>22</v>
      </c>
      <c r="N978" s="30">
        <v>40040</v>
      </c>
      <c r="O978" s="30" t="s">
        <v>55</v>
      </c>
      <c r="P978" s="30">
        <v>57</v>
      </c>
      <c r="Q978" s="30">
        <v>0</v>
      </c>
      <c r="R978" s="30">
        <v>29201</v>
      </c>
      <c r="S978" s="24">
        <f t="shared" si="198"/>
        <v>110310.12</v>
      </c>
      <c r="T978" s="24">
        <v>1025.45</v>
      </c>
      <c r="U978" s="24">
        <v>1753</v>
      </c>
      <c r="V978" s="24">
        <v>1076</v>
      </c>
      <c r="W978" s="24">
        <v>29974</v>
      </c>
      <c r="X978" s="24">
        <v>22646</v>
      </c>
      <c r="Y978" s="24">
        <v>14920</v>
      </c>
      <c r="Z978" s="24">
        <v>0</v>
      </c>
      <c r="AA978" s="24">
        <v>15444.84</v>
      </c>
      <c r="AB978" s="24">
        <v>7425</v>
      </c>
      <c r="AC978" s="24">
        <v>6479.12</v>
      </c>
      <c r="AD978" s="24">
        <v>0</v>
      </c>
      <c r="AE978" s="24">
        <v>9566.7099999999991</v>
      </c>
      <c r="AG978" s="35">
        <v>110310.12</v>
      </c>
      <c r="AH978" s="24">
        <f t="shared" si="209"/>
        <v>0</v>
      </c>
    </row>
    <row r="979" spans="1:34" s="24" customFormat="1" x14ac:dyDescent="0.2">
      <c r="A979" s="33">
        <f t="shared" si="199"/>
        <v>2000</v>
      </c>
      <c r="B979" s="33">
        <f t="shared" si="200"/>
        <v>2900</v>
      </c>
      <c r="C979" s="34" t="s">
        <v>17</v>
      </c>
      <c r="D979" s="34" t="str">
        <f t="shared" si="201"/>
        <v>2</v>
      </c>
      <c r="E979" s="34">
        <f t="shared" si="202"/>
        <v>5</v>
      </c>
      <c r="F979" s="34" t="str">
        <f t="shared" si="203"/>
        <v>04</v>
      </c>
      <c r="G979" s="34" t="str">
        <f t="shared" si="204"/>
        <v>005</v>
      </c>
      <c r="H979" s="33" t="str">
        <f t="shared" si="205"/>
        <v>E001</v>
      </c>
      <c r="I979" s="34">
        <f t="shared" si="206"/>
        <v>29301</v>
      </c>
      <c r="J979" s="34">
        <f t="shared" si="197"/>
        <v>1</v>
      </c>
      <c r="K979" s="34">
        <f t="shared" si="207"/>
        <v>1</v>
      </c>
      <c r="L979" s="34">
        <f t="shared" si="208"/>
        <v>21</v>
      </c>
      <c r="M979" s="34" t="s">
        <v>22</v>
      </c>
      <c r="N979" s="30">
        <v>40040</v>
      </c>
      <c r="O979" s="30" t="s">
        <v>55</v>
      </c>
      <c r="P979" s="30">
        <v>57</v>
      </c>
      <c r="Q979" s="30">
        <v>0</v>
      </c>
      <c r="R979" s="30">
        <v>29301</v>
      </c>
      <c r="S979" s="24">
        <f t="shared" si="198"/>
        <v>11510.61</v>
      </c>
      <c r="V979" s="24">
        <v>2000</v>
      </c>
      <c r="X979" s="24">
        <v>3000</v>
      </c>
      <c r="AA979" s="24">
        <v>6510.61</v>
      </c>
      <c r="AG979" s="35">
        <v>11510.61</v>
      </c>
      <c r="AH979" s="24">
        <f t="shared" si="209"/>
        <v>0</v>
      </c>
    </row>
    <row r="980" spans="1:34" s="24" customFormat="1" x14ac:dyDescent="0.2">
      <c r="A980" s="33">
        <f t="shared" si="199"/>
        <v>2000</v>
      </c>
      <c r="B980" s="33">
        <f t="shared" si="200"/>
        <v>2900</v>
      </c>
      <c r="C980" s="34" t="s">
        <v>17</v>
      </c>
      <c r="D980" s="34" t="str">
        <f t="shared" si="201"/>
        <v>2</v>
      </c>
      <c r="E980" s="34">
        <f t="shared" si="202"/>
        <v>5</v>
      </c>
      <c r="F980" s="34" t="str">
        <f t="shared" si="203"/>
        <v>04</v>
      </c>
      <c r="G980" s="34" t="str">
        <f t="shared" si="204"/>
        <v>005</v>
      </c>
      <c r="H980" s="33" t="str">
        <f t="shared" si="205"/>
        <v>E001</v>
      </c>
      <c r="I980" s="34">
        <f t="shared" si="206"/>
        <v>29401</v>
      </c>
      <c r="J980" s="34">
        <f t="shared" si="197"/>
        <v>1</v>
      </c>
      <c r="K980" s="34">
        <f t="shared" si="207"/>
        <v>1</v>
      </c>
      <c r="L980" s="34">
        <f t="shared" si="208"/>
        <v>21</v>
      </c>
      <c r="M980" s="34" t="s">
        <v>22</v>
      </c>
      <c r="N980" s="30">
        <v>40040</v>
      </c>
      <c r="O980" s="30" t="s">
        <v>55</v>
      </c>
      <c r="P980" s="30">
        <v>57</v>
      </c>
      <c r="Q980" s="30">
        <v>0</v>
      </c>
      <c r="R980" s="30">
        <v>29401</v>
      </c>
      <c r="S980" s="24">
        <f t="shared" si="198"/>
        <v>29735.84</v>
      </c>
      <c r="U980" s="24">
        <v>1000</v>
      </c>
      <c r="AA980" s="24">
        <v>5735.84</v>
      </c>
      <c r="AB980" s="24">
        <v>4000</v>
      </c>
      <c r="AC980" s="24">
        <v>15000</v>
      </c>
      <c r="AD980" s="24">
        <v>4000</v>
      </c>
      <c r="AE980" s="24">
        <v>0</v>
      </c>
      <c r="AG980" s="35">
        <v>29735.84</v>
      </c>
      <c r="AH980" s="24">
        <f t="shared" si="209"/>
        <v>0</v>
      </c>
    </row>
    <row r="981" spans="1:34" s="24" customFormat="1" x14ac:dyDescent="0.2">
      <c r="A981" s="33">
        <f t="shared" si="199"/>
        <v>2000</v>
      </c>
      <c r="B981" s="33">
        <f t="shared" si="200"/>
        <v>2900</v>
      </c>
      <c r="C981" s="34" t="s">
        <v>17</v>
      </c>
      <c r="D981" s="34" t="str">
        <f t="shared" si="201"/>
        <v>2</v>
      </c>
      <c r="E981" s="34">
        <f t="shared" si="202"/>
        <v>5</v>
      </c>
      <c r="F981" s="34" t="str">
        <f t="shared" si="203"/>
        <v>04</v>
      </c>
      <c r="G981" s="34" t="str">
        <f t="shared" si="204"/>
        <v>005</v>
      </c>
      <c r="H981" s="33" t="str">
        <f t="shared" si="205"/>
        <v>E001</v>
      </c>
      <c r="I981" s="34">
        <f t="shared" si="206"/>
        <v>29501</v>
      </c>
      <c r="J981" s="34">
        <f t="shared" si="197"/>
        <v>1</v>
      </c>
      <c r="K981" s="34">
        <f t="shared" si="207"/>
        <v>1</v>
      </c>
      <c r="L981" s="34">
        <f t="shared" si="208"/>
        <v>21</v>
      </c>
      <c r="M981" s="34" t="s">
        <v>22</v>
      </c>
      <c r="N981" s="30">
        <v>40040</v>
      </c>
      <c r="O981" s="30" t="s">
        <v>55</v>
      </c>
      <c r="P981" s="30">
        <v>57</v>
      </c>
      <c r="Q981" s="30">
        <v>0</v>
      </c>
      <c r="R981" s="30">
        <v>29501</v>
      </c>
      <c r="S981" s="24">
        <f t="shared" si="198"/>
        <v>22062.010000000002</v>
      </c>
      <c r="X981" s="24">
        <v>1500</v>
      </c>
      <c r="Y981" s="24">
        <v>10000</v>
      </c>
      <c r="Z981" s="24">
        <v>4500</v>
      </c>
      <c r="AC981" s="24">
        <v>6062.01</v>
      </c>
      <c r="AG981" s="35">
        <v>22062.010000000002</v>
      </c>
      <c r="AH981" s="24">
        <f t="shared" si="209"/>
        <v>0</v>
      </c>
    </row>
    <row r="982" spans="1:34" s="24" customFormat="1" x14ac:dyDescent="0.2">
      <c r="A982" s="33">
        <f t="shared" si="199"/>
        <v>2000</v>
      </c>
      <c r="B982" s="33">
        <f t="shared" si="200"/>
        <v>2900</v>
      </c>
      <c r="C982" s="34" t="s">
        <v>17</v>
      </c>
      <c r="D982" s="34" t="str">
        <f t="shared" si="201"/>
        <v>2</v>
      </c>
      <c r="E982" s="34">
        <f t="shared" si="202"/>
        <v>5</v>
      </c>
      <c r="F982" s="34" t="str">
        <f t="shared" si="203"/>
        <v>04</v>
      </c>
      <c r="G982" s="34" t="str">
        <f t="shared" si="204"/>
        <v>005</v>
      </c>
      <c r="H982" s="33" t="str">
        <f t="shared" si="205"/>
        <v>E001</v>
      </c>
      <c r="I982" s="34">
        <f t="shared" si="206"/>
        <v>29601</v>
      </c>
      <c r="J982" s="34">
        <f t="shared" si="197"/>
        <v>1</v>
      </c>
      <c r="K982" s="34">
        <f t="shared" si="207"/>
        <v>1</v>
      </c>
      <c r="L982" s="34">
        <f t="shared" si="208"/>
        <v>21</v>
      </c>
      <c r="M982" s="34" t="s">
        <v>22</v>
      </c>
      <c r="N982" s="30">
        <v>40040</v>
      </c>
      <c r="O982" s="30" t="s">
        <v>55</v>
      </c>
      <c r="P982" s="30">
        <v>57</v>
      </c>
      <c r="Q982" s="30">
        <v>0</v>
      </c>
      <c r="R982" s="30">
        <v>29601</v>
      </c>
      <c r="S982" s="24">
        <f t="shared" si="198"/>
        <v>236178.99</v>
      </c>
      <c r="V982" s="24">
        <v>10000</v>
      </c>
      <c r="X982" s="24">
        <v>26317.37</v>
      </c>
      <c r="Y982" s="24">
        <v>65000</v>
      </c>
      <c r="Z982" s="24">
        <v>32981</v>
      </c>
      <c r="AA982" s="24">
        <v>50000</v>
      </c>
      <c r="AB982" s="24">
        <v>15000</v>
      </c>
      <c r="AC982" s="24">
        <v>20000</v>
      </c>
      <c r="AD982" s="24">
        <v>5701.63</v>
      </c>
      <c r="AE982" s="24">
        <v>11178.99</v>
      </c>
      <c r="AG982" s="35">
        <v>236178.99</v>
      </c>
      <c r="AH982" s="24">
        <f t="shared" si="209"/>
        <v>0</v>
      </c>
    </row>
    <row r="983" spans="1:34" s="24" customFormat="1" x14ac:dyDescent="0.2">
      <c r="A983" s="33">
        <f t="shared" si="199"/>
        <v>2000</v>
      </c>
      <c r="B983" s="33">
        <f t="shared" si="200"/>
        <v>2900</v>
      </c>
      <c r="C983" s="34" t="s">
        <v>17</v>
      </c>
      <c r="D983" s="34" t="str">
        <f t="shared" si="201"/>
        <v>2</v>
      </c>
      <c r="E983" s="34">
        <f t="shared" si="202"/>
        <v>5</v>
      </c>
      <c r="F983" s="34" t="str">
        <f t="shared" si="203"/>
        <v>04</v>
      </c>
      <c r="G983" s="34" t="str">
        <f t="shared" si="204"/>
        <v>005</v>
      </c>
      <c r="H983" s="33" t="str">
        <f t="shared" si="205"/>
        <v>E001</v>
      </c>
      <c r="I983" s="34">
        <f t="shared" si="206"/>
        <v>29901</v>
      </c>
      <c r="J983" s="34">
        <f t="shared" si="197"/>
        <v>1</v>
      </c>
      <c r="K983" s="34">
        <f t="shared" si="207"/>
        <v>1</v>
      </c>
      <c r="L983" s="34">
        <f t="shared" si="208"/>
        <v>21</v>
      </c>
      <c r="M983" s="34" t="s">
        <v>22</v>
      </c>
      <c r="N983" s="30">
        <v>40040</v>
      </c>
      <c r="O983" s="30" t="s">
        <v>55</v>
      </c>
      <c r="P983" s="30">
        <v>57</v>
      </c>
      <c r="Q983" s="30">
        <v>0</v>
      </c>
      <c r="R983" s="30">
        <v>29901</v>
      </c>
      <c r="S983" s="24">
        <f t="shared" si="198"/>
        <v>23980.45</v>
      </c>
      <c r="V983" s="24">
        <v>0</v>
      </c>
      <c r="Z983" s="24">
        <v>4717</v>
      </c>
      <c r="AC983" s="24">
        <v>1359</v>
      </c>
      <c r="AD983" s="24">
        <v>400</v>
      </c>
      <c r="AE983" s="24">
        <v>17504.45</v>
      </c>
      <c r="AG983" s="35">
        <v>23980.45</v>
      </c>
      <c r="AH983" s="24">
        <f t="shared" si="209"/>
        <v>0</v>
      </c>
    </row>
    <row r="984" spans="1:34" s="24" customFormat="1" x14ac:dyDescent="0.2">
      <c r="A984" s="33">
        <f t="shared" si="199"/>
        <v>3000</v>
      </c>
      <c r="B984" s="33">
        <f t="shared" si="200"/>
        <v>3100</v>
      </c>
      <c r="C984" s="34" t="s">
        <v>17</v>
      </c>
      <c r="D984" s="34" t="str">
        <f t="shared" si="201"/>
        <v>2</v>
      </c>
      <c r="E984" s="34">
        <f t="shared" si="202"/>
        <v>5</v>
      </c>
      <c r="F984" s="34" t="str">
        <f t="shared" si="203"/>
        <v>04</v>
      </c>
      <c r="G984" s="34" t="str">
        <f t="shared" si="204"/>
        <v>005</v>
      </c>
      <c r="H984" s="33" t="str">
        <f t="shared" si="205"/>
        <v>E001</v>
      </c>
      <c r="I984" s="34">
        <f t="shared" si="206"/>
        <v>31101</v>
      </c>
      <c r="J984" s="34">
        <f t="shared" si="197"/>
        <v>1</v>
      </c>
      <c r="K984" s="34">
        <f t="shared" si="207"/>
        <v>1</v>
      </c>
      <c r="L984" s="34">
        <f t="shared" si="208"/>
        <v>21</v>
      </c>
      <c r="M984" s="34" t="s">
        <v>22</v>
      </c>
      <c r="N984" s="30">
        <v>40040</v>
      </c>
      <c r="O984" s="30" t="s">
        <v>55</v>
      </c>
      <c r="P984" s="30">
        <v>57</v>
      </c>
      <c r="Q984" s="30">
        <v>0</v>
      </c>
      <c r="R984" s="30">
        <v>31101</v>
      </c>
      <c r="S984" s="24">
        <f t="shared" si="198"/>
        <v>452750.86</v>
      </c>
      <c r="T984" s="24">
        <v>33000</v>
      </c>
      <c r="U984" s="24">
        <v>35000</v>
      </c>
      <c r="V984" s="24">
        <v>40000</v>
      </c>
      <c r="W984" s="24">
        <v>40000</v>
      </c>
      <c r="X984" s="24">
        <v>40000</v>
      </c>
      <c r="Y984" s="24">
        <v>40000</v>
      </c>
      <c r="Z984" s="24">
        <v>40000</v>
      </c>
      <c r="AA984" s="24">
        <v>35000</v>
      </c>
      <c r="AB984" s="24">
        <v>40000</v>
      </c>
      <c r="AC984" s="24">
        <v>40000</v>
      </c>
      <c r="AD984" s="24">
        <v>40000</v>
      </c>
      <c r="AE984" s="24">
        <v>29750.86</v>
      </c>
      <c r="AG984" s="35">
        <v>452750.86</v>
      </c>
      <c r="AH984" s="24">
        <f t="shared" si="209"/>
        <v>0</v>
      </c>
    </row>
    <row r="985" spans="1:34" s="24" customFormat="1" x14ac:dyDescent="0.2">
      <c r="A985" s="33">
        <f t="shared" si="199"/>
        <v>3000</v>
      </c>
      <c r="B985" s="33">
        <f t="shared" si="200"/>
        <v>3100</v>
      </c>
      <c r="C985" s="34" t="s">
        <v>17</v>
      </c>
      <c r="D985" s="34" t="str">
        <f t="shared" si="201"/>
        <v>2</v>
      </c>
      <c r="E985" s="34">
        <f t="shared" si="202"/>
        <v>5</v>
      </c>
      <c r="F985" s="34" t="str">
        <f t="shared" si="203"/>
        <v>04</v>
      </c>
      <c r="G985" s="34" t="str">
        <f t="shared" si="204"/>
        <v>005</v>
      </c>
      <c r="H985" s="33" t="str">
        <f t="shared" si="205"/>
        <v>E001</v>
      </c>
      <c r="I985" s="34">
        <f t="shared" si="206"/>
        <v>31201</v>
      </c>
      <c r="J985" s="34">
        <f t="shared" si="197"/>
        <v>1</v>
      </c>
      <c r="K985" s="34">
        <f t="shared" si="207"/>
        <v>1</v>
      </c>
      <c r="L985" s="34">
        <f t="shared" si="208"/>
        <v>21</v>
      </c>
      <c r="M985" s="34" t="s">
        <v>22</v>
      </c>
      <c r="N985" s="30">
        <v>40040</v>
      </c>
      <c r="O985" s="30" t="s">
        <v>55</v>
      </c>
      <c r="P985" s="30">
        <v>57</v>
      </c>
      <c r="Q985" s="30">
        <v>0</v>
      </c>
      <c r="R985" s="30">
        <v>31201</v>
      </c>
      <c r="S985" s="24">
        <f t="shared" si="198"/>
        <v>72708.72</v>
      </c>
      <c r="U985" s="24">
        <v>4000</v>
      </c>
      <c r="V985" s="24">
        <v>5000</v>
      </c>
      <c r="W985" s="24">
        <v>10708.72</v>
      </c>
      <c r="Y985" s="24">
        <v>2863.06</v>
      </c>
      <c r="Z985" s="24">
        <v>9136.94</v>
      </c>
      <c r="AA985" s="24">
        <v>6000</v>
      </c>
      <c r="AD985" s="24">
        <v>25000</v>
      </c>
      <c r="AE985" s="24">
        <v>10000</v>
      </c>
      <c r="AG985" s="35">
        <v>72708.72</v>
      </c>
      <c r="AH985" s="24">
        <f t="shared" si="209"/>
        <v>0</v>
      </c>
    </row>
    <row r="986" spans="1:34" s="24" customFormat="1" x14ac:dyDescent="0.2">
      <c r="A986" s="33">
        <f t="shared" si="199"/>
        <v>3000</v>
      </c>
      <c r="B986" s="33">
        <f t="shared" si="200"/>
        <v>3100</v>
      </c>
      <c r="C986" s="34" t="s">
        <v>17</v>
      </c>
      <c r="D986" s="34" t="str">
        <f t="shared" si="201"/>
        <v>2</v>
      </c>
      <c r="E986" s="34">
        <f t="shared" si="202"/>
        <v>5</v>
      </c>
      <c r="F986" s="34" t="str">
        <f t="shared" si="203"/>
        <v>04</v>
      </c>
      <c r="G986" s="34" t="str">
        <f t="shared" si="204"/>
        <v>005</v>
      </c>
      <c r="H986" s="33" t="str">
        <f t="shared" si="205"/>
        <v>E001</v>
      </c>
      <c r="I986" s="34">
        <f t="shared" si="206"/>
        <v>31301</v>
      </c>
      <c r="J986" s="34">
        <f t="shared" si="197"/>
        <v>1</v>
      </c>
      <c r="K986" s="34">
        <f t="shared" si="207"/>
        <v>1</v>
      </c>
      <c r="L986" s="34">
        <f t="shared" si="208"/>
        <v>21</v>
      </c>
      <c r="M986" s="34" t="s">
        <v>22</v>
      </c>
      <c r="N986" s="30">
        <v>40040</v>
      </c>
      <c r="O986" s="30" t="s">
        <v>55</v>
      </c>
      <c r="P986" s="30">
        <v>57</v>
      </c>
      <c r="Q986" s="30">
        <v>0</v>
      </c>
      <c r="R986" s="30">
        <v>31301</v>
      </c>
      <c r="S986" s="24">
        <f t="shared" si="198"/>
        <v>23980.45</v>
      </c>
      <c r="U986" s="24">
        <v>5000</v>
      </c>
      <c r="X986" s="24">
        <v>5000</v>
      </c>
      <c r="Z986" s="24">
        <v>5572.47</v>
      </c>
      <c r="AE986" s="24">
        <v>8407.98</v>
      </c>
      <c r="AG986" s="35">
        <v>23980.45</v>
      </c>
      <c r="AH986" s="24">
        <f t="shared" si="209"/>
        <v>0</v>
      </c>
    </row>
    <row r="987" spans="1:34" s="24" customFormat="1" x14ac:dyDescent="0.2">
      <c r="A987" s="33">
        <f t="shared" si="199"/>
        <v>3000</v>
      </c>
      <c r="B987" s="33">
        <f t="shared" si="200"/>
        <v>3100</v>
      </c>
      <c r="C987" s="34" t="s">
        <v>17</v>
      </c>
      <c r="D987" s="34" t="str">
        <f t="shared" si="201"/>
        <v>2</v>
      </c>
      <c r="E987" s="34">
        <f t="shared" si="202"/>
        <v>5</v>
      </c>
      <c r="F987" s="34" t="str">
        <f t="shared" si="203"/>
        <v>04</v>
      </c>
      <c r="G987" s="34" t="str">
        <f t="shared" si="204"/>
        <v>005</v>
      </c>
      <c r="H987" s="33" t="str">
        <f t="shared" si="205"/>
        <v>E001</v>
      </c>
      <c r="I987" s="34">
        <f t="shared" si="206"/>
        <v>31801</v>
      </c>
      <c r="J987" s="34">
        <f t="shared" si="197"/>
        <v>1</v>
      </c>
      <c r="K987" s="34">
        <f t="shared" si="207"/>
        <v>1</v>
      </c>
      <c r="L987" s="34">
        <f t="shared" si="208"/>
        <v>21</v>
      </c>
      <c r="M987" s="34" t="s">
        <v>22</v>
      </c>
      <c r="N987" s="30">
        <v>40040</v>
      </c>
      <c r="O987" s="30" t="s">
        <v>55</v>
      </c>
      <c r="P987" s="30">
        <v>57</v>
      </c>
      <c r="Q987" s="30">
        <v>0</v>
      </c>
      <c r="R987" s="30">
        <v>31801</v>
      </c>
      <c r="S987" s="24">
        <f t="shared" si="198"/>
        <v>33572.630000000005</v>
      </c>
      <c r="U987" s="24">
        <v>5000</v>
      </c>
      <c r="W987" s="24">
        <v>1500</v>
      </c>
      <c r="Y987" s="24">
        <v>5000</v>
      </c>
      <c r="AA987" s="24">
        <v>3572.63</v>
      </c>
      <c r="AB987" s="24">
        <v>7000</v>
      </c>
      <c r="AD987" s="24">
        <v>5000</v>
      </c>
      <c r="AE987" s="24">
        <v>6500</v>
      </c>
      <c r="AG987" s="35">
        <v>33572.630000000005</v>
      </c>
      <c r="AH987" s="24">
        <f t="shared" si="209"/>
        <v>0</v>
      </c>
    </row>
    <row r="988" spans="1:34" s="24" customFormat="1" x14ac:dyDescent="0.2">
      <c r="A988" s="33">
        <f t="shared" si="199"/>
        <v>3000</v>
      </c>
      <c r="B988" s="33">
        <f t="shared" si="200"/>
        <v>3200</v>
      </c>
      <c r="C988" s="34" t="s">
        <v>17</v>
      </c>
      <c r="D988" s="34" t="str">
        <f t="shared" si="201"/>
        <v>2</v>
      </c>
      <c r="E988" s="34">
        <f t="shared" si="202"/>
        <v>5</v>
      </c>
      <c r="F988" s="34" t="str">
        <f t="shared" si="203"/>
        <v>04</v>
      </c>
      <c r="G988" s="34" t="str">
        <f t="shared" si="204"/>
        <v>005</v>
      </c>
      <c r="H988" s="33" t="str">
        <f t="shared" si="205"/>
        <v>E001</v>
      </c>
      <c r="I988" s="34">
        <f t="shared" si="206"/>
        <v>32701</v>
      </c>
      <c r="J988" s="34">
        <f t="shared" si="197"/>
        <v>1</v>
      </c>
      <c r="K988" s="34">
        <f t="shared" si="207"/>
        <v>1</v>
      </c>
      <c r="L988" s="34">
        <f t="shared" si="208"/>
        <v>21</v>
      </c>
      <c r="M988" s="34" t="s">
        <v>22</v>
      </c>
      <c r="N988" s="30">
        <v>40040</v>
      </c>
      <c r="O988" s="30" t="s">
        <v>55</v>
      </c>
      <c r="P988" s="30">
        <v>57</v>
      </c>
      <c r="Q988" s="30">
        <v>0</v>
      </c>
      <c r="R988" s="30">
        <v>32701</v>
      </c>
      <c r="S988" s="24">
        <f t="shared" si="198"/>
        <v>95921.790000000008</v>
      </c>
      <c r="U988" s="24">
        <v>0</v>
      </c>
      <c r="Y988" s="24">
        <v>15921.79</v>
      </c>
      <c r="AE988" s="24">
        <v>80000</v>
      </c>
      <c r="AG988" s="35">
        <v>95921.790000000008</v>
      </c>
      <c r="AH988" s="24">
        <f t="shared" si="209"/>
        <v>0</v>
      </c>
    </row>
    <row r="989" spans="1:34" s="24" customFormat="1" x14ac:dyDescent="0.2">
      <c r="A989" s="33">
        <f t="shared" si="199"/>
        <v>3000</v>
      </c>
      <c r="B989" s="33">
        <f t="shared" si="200"/>
        <v>3300</v>
      </c>
      <c r="C989" s="34" t="s">
        <v>17</v>
      </c>
      <c r="D989" s="34" t="str">
        <f t="shared" si="201"/>
        <v>2</v>
      </c>
      <c r="E989" s="34">
        <f t="shared" si="202"/>
        <v>5</v>
      </c>
      <c r="F989" s="34" t="str">
        <f t="shared" si="203"/>
        <v>04</v>
      </c>
      <c r="G989" s="34" t="str">
        <f t="shared" si="204"/>
        <v>005</v>
      </c>
      <c r="H989" s="33" t="str">
        <f t="shared" si="205"/>
        <v>E001</v>
      </c>
      <c r="I989" s="34">
        <f t="shared" si="206"/>
        <v>33302</v>
      </c>
      <c r="J989" s="34">
        <f t="shared" si="197"/>
        <v>1</v>
      </c>
      <c r="K989" s="34">
        <f t="shared" si="207"/>
        <v>1</v>
      </c>
      <c r="L989" s="34">
        <f t="shared" si="208"/>
        <v>21</v>
      </c>
      <c r="M989" s="34" t="s">
        <v>22</v>
      </c>
      <c r="N989" s="30">
        <v>40040</v>
      </c>
      <c r="O989" s="30" t="s">
        <v>55</v>
      </c>
      <c r="P989" s="30">
        <v>57</v>
      </c>
      <c r="Q989" s="30">
        <v>0</v>
      </c>
      <c r="R989" s="30">
        <v>33302</v>
      </c>
      <c r="S989" s="24">
        <f t="shared" si="198"/>
        <v>47960.9</v>
      </c>
      <c r="X989" s="24">
        <v>9421.89</v>
      </c>
      <c r="Y989" s="24">
        <v>0</v>
      </c>
      <c r="Z989" s="24">
        <v>15000</v>
      </c>
      <c r="AA989" s="24">
        <v>0</v>
      </c>
      <c r="AB989" s="24">
        <v>5000</v>
      </c>
      <c r="AC989" s="24">
        <v>5000</v>
      </c>
      <c r="AD989" s="24">
        <v>7443.01</v>
      </c>
      <c r="AE989" s="24">
        <v>6096</v>
      </c>
      <c r="AG989" s="35">
        <v>47960.9</v>
      </c>
      <c r="AH989" s="24">
        <f t="shared" si="209"/>
        <v>0</v>
      </c>
    </row>
    <row r="990" spans="1:34" s="24" customFormat="1" x14ac:dyDescent="0.2">
      <c r="A990" s="33">
        <f t="shared" si="199"/>
        <v>3000</v>
      </c>
      <c r="B990" s="33">
        <f t="shared" si="200"/>
        <v>3300</v>
      </c>
      <c r="C990" s="34" t="s">
        <v>17</v>
      </c>
      <c r="D990" s="34" t="str">
        <f t="shared" si="201"/>
        <v>2</v>
      </c>
      <c r="E990" s="34">
        <f t="shared" si="202"/>
        <v>5</v>
      </c>
      <c r="F990" s="34" t="str">
        <f t="shared" si="203"/>
        <v>04</v>
      </c>
      <c r="G990" s="34" t="str">
        <f t="shared" si="204"/>
        <v>005</v>
      </c>
      <c r="H990" s="33" t="str">
        <f t="shared" si="205"/>
        <v>E001</v>
      </c>
      <c r="I990" s="34">
        <f t="shared" si="206"/>
        <v>33401</v>
      </c>
      <c r="J990" s="34">
        <f t="shared" si="197"/>
        <v>1</v>
      </c>
      <c r="K990" s="34">
        <f t="shared" si="207"/>
        <v>1</v>
      </c>
      <c r="L990" s="34">
        <f t="shared" si="208"/>
        <v>21</v>
      </c>
      <c r="M990" s="34" t="s">
        <v>22</v>
      </c>
      <c r="N990" s="30">
        <v>40040</v>
      </c>
      <c r="O990" s="30" t="s">
        <v>55</v>
      </c>
      <c r="P990" s="30">
        <v>57</v>
      </c>
      <c r="Q990" s="30">
        <v>0</v>
      </c>
      <c r="R990" s="30">
        <v>33401</v>
      </c>
      <c r="S990" s="24">
        <f t="shared" si="198"/>
        <v>293520.68</v>
      </c>
      <c r="AA990" s="24">
        <v>18520.68</v>
      </c>
      <c r="AB990" s="24">
        <v>25000</v>
      </c>
      <c r="AC990" s="24">
        <v>25000</v>
      </c>
      <c r="AD990" s="24">
        <v>81931.19</v>
      </c>
      <c r="AE990" s="24">
        <v>143068.81</v>
      </c>
      <c r="AG990" s="35">
        <v>293520.68</v>
      </c>
      <c r="AH990" s="24">
        <f t="shared" si="209"/>
        <v>0</v>
      </c>
    </row>
    <row r="991" spans="1:34" s="24" customFormat="1" x14ac:dyDescent="0.2">
      <c r="A991" s="33">
        <f t="shared" si="199"/>
        <v>3000</v>
      </c>
      <c r="B991" s="33">
        <f t="shared" si="200"/>
        <v>3300</v>
      </c>
      <c r="C991" s="34" t="s">
        <v>17</v>
      </c>
      <c r="D991" s="34" t="str">
        <f t="shared" si="201"/>
        <v>2</v>
      </c>
      <c r="E991" s="34">
        <f t="shared" si="202"/>
        <v>5</v>
      </c>
      <c r="F991" s="34" t="str">
        <f t="shared" si="203"/>
        <v>04</v>
      </c>
      <c r="G991" s="34" t="str">
        <f t="shared" si="204"/>
        <v>005</v>
      </c>
      <c r="H991" s="33" t="str">
        <f t="shared" si="205"/>
        <v>E001</v>
      </c>
      <c r="I991" s="34">
        <f t="shared" si="206"/>
        <v>33601</v>
      </c>
      <c r="J991" s="34">
        <f t="shared" si="197"/>
        <v>1</v>
      </c>
      <c r="K991" s="34">
        <f t="shared" si="207"/>
        <v>1</v>
      </c>
      <c r="L991" s="34">
        <f t="shared" si="208"/>
        <v>21</v>
      </c>
      <c r="M991" s="34" t="s">
        <v>22</v>
      </c>
      <c r="N991" s="30">
        <v>40040</v>
      </c>
      <c r="O991" s="30" t="s">
        <v>55</v>
      </c>
      <c r="P991" s="30">
        <v>57</v>
      </c>
      <c r="Q991" s="30">
        <v>0</v>
      </c>
      <c r="R991" s="30">
        <v>33601</v>
      </c>
      <c r="S991" s="24">
        <f t="shared" si="198"/>
        <v>95921.790000000008</v>
      </c>
      <c r="Z991" s="24">
        <v>3921.79</v>
      </c>
      <c r="AA991" s="24">
        <v>5000</v>
      </c>
      <c r="AB991" s="24">
        <v>6000</v>
      </c>
      <c r="AC991" s="24">
        <v>3000</v>
      </c>
      <c r="AD991" s="24">
        <v>3000</v>
      </c>
      <c r="AE991" s="24">
        <v>75000</v>
      </c>
      <c r="AG991" s="35">
        <v>95921.790000000008</v>
      </c>
      <c r="AH991" s="24">
        <f t="shared" si="209"/>
        <v>0</v>
      </c>
    </row>
    <row r="992" spans="1:34" s="24" customFormat="1" x14ac:dyDescent="0.2">
      <c r="A992" s="33">
        <f t="shared" si="199"/>
        <v>3000</v>
      </c>
      <c r="B992" s="33">
        <f t="shared" si="200"/>
        <v>3300</v>
      </c>
      <c r="C992" s="34" t="s">
        <v>17</v>
      </c>
      <c r="D992" s="34" t="str">
        <f t="shared" si="201"/>
        <v>2</v>
      </c>
      <c r="E992" s="34">
        <f t="shared" si="202"/>
        <v>5</v>
      </c>
      <c r="F992" s="34" t="str">
        <f t="shared" si="203"/>
        <v>04</v>
      </c>
      <c r="G992" s="34" t="str">
        <f t="shared" si="204"/>
        <v>005</v>
      </c>
      <c r="H992" s="33" t="str">
        <f t="shared" si="205"/>
        <v>E001</v>
      </c>
      <c r="I992" s="34">
        <f t="shared" si="206"/>
        <v>33604</v>
      </c>
      <c r="J992" s="34">
        <f t="shared" si="197"/>
        <v>1</v>
      </c>
      <c r="K992" s="34">
        <f t="shared" si="207"/>
        <v>1</v>
      </c>
      <c r="L992" s="34">
        <f t="shared" si="208"/>
        <v>21</v>
      </c>
      <c r="M992" s="34" t="s">
        <v>22</v>
      </c>
      <c r="N992" s="30">
        <v>40040</v>
      </c>
      <c r="O992" s="30" t="s">
        <v>55</v>
      </c>
      <c r="P992" s="30">
        <v>57</v>
      </c>
      <c r="Q992" s="30">
        <v>0</v>
      </c>
      <c r="R992" s="30">
        <v>33604</v>
      </c>
      <c r="S992" s="24">
        <f t="shared" si="198"/>
        <v>95921.790000000008</v>
      </c>
      <c r="U992" s="24">
        <v>0</v>
      </c>
      <c r="V992" s="24">
        <v>0</v>
      </c>
      <c r="Y992" s="24">
        <v>5921.79</v>
      </c>
      <c r="AB992" s="24">
        <v>10000</v>
      </c>
      <c r="AD992" s="24">
        <v>70000</v>
      </c>
      <c r="AE992" s="24">
        <v>10000</v>
      </c>
      <c r="AG992" s="35">
        <v>95921.790000000008</v>
      </c>
      <c r="AH992" s="24">
        <f t="shared" si="209"/>
        <v>0</v>
      </c>
    </row>
    <row r="993" spans="1:34" s="24" customFormat="1" x14ac:dyDescent="0.2">
      <c r="A993" s="33">
        <f t="shared" si="199"/>
        <v>3000</v>
      </c>
      <c r="B993" s="33">
        <f t="shared" si="200"/>
        <v>3300</v>
      </c>
      <c r="C993" s="34" t="s">
        <v>17</v>
      </c>
      <c r="D993" s="34" t="str">
        <f t="shared" si="201"/>
        <v>2</v>
      </c>
      <c r="E993" s="34">
        <f t="shared" si="202"/>
        <v>5</v>
      </c>
      <c r="F993" s="34" t="str">
        <f t="shared" si="203"/>
        <v>04</v>
      </c>
      <c r="G993" s="34" t="str">
        <f t="shared" si="204"/>
        <v>005</v>
      </c>
      <c r="H993" s="33" t="str">
        <f t="shared" si="205"/>
        <v>E001</v>
      </c>
      <c r="I993" s="34">
        <f t="shared" si="206"/>
        <v>33903</v>
      </c>
      <c r="J993" s="34">
        <f t="shared" si="197"/>
        <v>1</v>
      </c>
      <c r="K993" s="34">
        <f t="shared" si="207"/>
        <v>1</v>
      </c>
      <c r="L993" s="34">
        <f t="shared" si="208"/>
        <v>21</v>
      </c>
      <c r="M993" s="34" t="s">
        <v>22</v>
      </c>
      <c r="N993" s="30">
        <v>40040</v>
      </c>
      <c r="O993" s="30" t="s">
        <v>55</v>
      </c>
      <c r="P993" s="30">
        <v>57</v>
      </c>
      <c r="Q993" s="30">
        <v>0</v>
      </c>
      <c r="R993" s="30">
        <v>33903</v>
      </c>
      <c r="S993" s="24">
        <f t="shared" si="198"/>
        <v>95921.790000000008</v>
      </c>
      <c r="T993" s="24">
        <v>0</v>
      </c>
      <c r="U993" s="24">
        <v>0</v>
      </c>
      <c r="V993" s="24">
        <v>0</v>
      </c>
      <c r="W993" s="24">
        <v>0</v>
      </c>
      <c r="X993" s="24">
        <v>0</v>
      </c>
      <c r="Z993" s="24">
        <v>0</v>
      </c>
      <c r="AA993" s="24">
        <v>0</v>
      </c>
      <c r="AB993" s="24">
        <v>0</v>
      </c>
      <c r="AC993" s="24">
        <v>47960.89</v>
      </c>
      <c r="AD993" s="24">
        <v>47960.9</v>
      </c>
      <c r="AE993" s="24">
        <v>0</v>
      </c>
      <c r="AG993" s="35">
        <v>95921.790000000008</v>
      </c>
      <c r="AH993" s="24">
        <f t="shared" si="209"/>
        <v>0</v>
      </c>
    </row>
    <row r="994" spans="1:34" s="24" customFormat="1" x14ac:dyDescent="0.2">
      <c r="A994" s="33">
        <f t="shared" si="199"/>
        <v>3000</v>
      </c>
      <c r="B994" s="33">
        <f t="shared" si="200"/>
        <v>3400</v>
      </c>
      <c r="C994" s="34" t="s">
        <v>17</v>
      </c>
      <c r="D994" s="34" t="str">
        <f t="shared" si="201"/>
        <v>2</v>
      </c>
      <c r="E994" s="34">
        <f t="shared" si="202"/>
        <v>5</v>
      </c>
      <c r="F994" s="34" t="str">
        <f t="shared" si="203"/>
        <v>04</v>
      </c>
      <c r="G994" s="34" t="str">
        <f t="shared" si="204"/>
        <v>005</v>
      </c>
      <c r="H994" s="33" t="str">
        <f t="shared" si="205"/>
        <v>E001</v>
      </c>
      <c r="I994" s="34">
        <f t="shared" si="206"/>
        <v>34101</v>
      </c>
      <c r="J994" s="34">
        <f t="shared" si="197"/>
        <v>1</v>
      </c>
      <c r="K994" s="34">
        <f t="shared" si="207"/>
        <v>1</v>
      </c>
      <c r="L994" s="34">
        <f t="shared" si="208"/>
        <v>21</v>
      </c>
      <c r="M994" s="34" t="s">
        <v>22</v>
      </c>
      <c r="N994" s="30">
        <v>40040</v>
      </c>
      <c r="O994" s="30" t="s">
        <v>55</v>
      </c>
      <c r="P994" s="30">
        <v>57</v>
      </c>
      <c r="Q994" s="30">
        <v>0</v>
      </c>
      <c r="R994" s="30">
        <v>34101</v>
      </c>
      <c r="S994" s="24">
        <f t="shared" si="198"/>
        <v>52756.99</v>
      </c>
      <c r="T994" s="24">
        <v>2648</v>
      </c>
      <c r="U994" s="24">
        <v>5146</v>
      </c>
      <c r="V994" s="24">
        <v>4500</v>
      </c>
      <c r="W994" s="24">
        <v>4243</v>
      </c>
      <c r="X994" s="24">
        <v>4500</v>
      </c>
      <c r="Y994" s="24">
        <v>4500</v>
      </c>
      <c r="Z994" s="24">
        <v>4500</v>
      </c>
      <c r="AA994" s="24">
        <v>2500</v>
      </c>
      <c r="AB994" s="24">
        <v>4500</v>
      </c>
      <c r="AC994" s="24">
        <v>4500</v>
      </c>
      <c r="AD994" s="24">
        <v>3463</v>
      </c>
      <c r="AE994" s="24">
        <v>7756.99</v>
      </c>
      <c r="AG994" s="35">
        <v>52756.99</v>
      </c>
      <c r="AH994" s="24">
        <f t="shared" si="209"/>
        <v>0</v>
      </c>
    </row>
    <row r="995" spans="1:34" s="24" customFormat="1" x14ac:dyDescent="0.2">
      <c r="A995" s="33">
        <f t="shared" si="199"/>
        <v>3000</v>
      </c>
      <c r="B995" s="33">
        <f t="shared" si="200"/>
        <v>3500</v>
      </c>
      <c r="C995" s="34" t="s">
        <v>17</v>
      </c>
      <c r="D995" s="34" t="str">
        <f t="shared" si="201"/>
        <v>2</v>
      </c>
      <c r="E995" s="34">
        <f t="shared" si="202"/>
        <v>5</v>
      </c>
      <c r="F995" s="34" t="str">
        <f t="shared" si="203"/>
        <v>04</v>
      </c>
      <c r="G995" s="34" t="str">
        <f t="shared" si="204"/>
        <v>005</v>
      </c>
      <c r="H995" s="33" t="str">
        <f t="shared" si="205"/>
        <v>E001</v>
      </c>
      <c r="I995" s="34">
        <f t="shared" si="206"/>
        <v>35101</v>
      </c>
      <c r="J995" s="34">
        <f t="shared" si="197"/>
        <v>1</v>
      </c>
      <c r="K995" s="34">
        <f t="shared" si="207"/>
        <v>1</v>
      </c>
      <c r="L995" s="34">
        <f t="shared" si="208"/>
        <v>21</v>
      </c>
      <c r="M995" s="34" t="s">
        <v>22</v>
      </c>
      <c r="N995" s="30">
        <v>40040</v>
      </c>
      <c r="O995" s="30" t="s">
        <v>55</v>
      </c>
      <c r="P995" s="30">
        <v>57</v>
      </c>
      <c r="Q995" s="30">
        <v>0</v>
      </c>
      <c r="R995" s="30">
        <v>35101</v>
      </c>
      <c r="S995" s="24">
        <f t="shared" si="198"/>
        <v>1108337.47</v>
      </c>
      <c r="W995" s="24">
        <v>0</v>
      </c>
      <c r="Y995" s="24">
        <v>0</v>
      </c>
      <c r="AA995" s="24">
        <v>860000</v>
      </c>
      <c r="AB995" s="24">
        <v>80000</v>
      </c>
      <c r="AC995" s="24">
        <v>120000</v>
      </c>
      <c r="AD995" s="24">
        <v>48337.47</v>
      </c>
      <c r="AG995" s="35">
        <v>1108337.47</v>
      </c>
      <c r="AH995" s="24">
        <f t="shared" si="209"/>
        <v>0</v>
      </c>
    </row>
    <row r="996" spans="1:34" s="24" customFormat="1" x14ac:dyDescent="0.2">
      <c r="A996" s="33">
        <f t="shared" si="199"/>
        <v>3000</v>
      </c>
      <c r="B996" s="33">
        <f t="shared" si="200"/>
        <v>3500</v>
      </c>
      <c r="C996" s="34" t="s">
        <v>17</v>
      </c>
      <c r="D996" s="34" t="str">
        <f t="shared" si="201"/>
        <v>2</v>
      </c>
      <c r="E996" s="34">
        <f t="shared" si="202"/>
        <v>5</v>
      </c>
      <c r="F996" s="34" t="str">
        <f t="shared" si="203"/>
        <v>04</v>
      </c>
      <c r="G996" s="34" t="str">
        <f t="shared" si="204"/>
        <v>005</v>
      </c>
      <c r="H996" s="33" t="str">
        <f t="shared" si="205"/>
        <v>E001</v>
      </c>
      <c r="I996" s="34">
        <f t="shared" si="206"/>
        <v>35201</v>
      </c>
      <c r="J996" s="34">
        <f t="shared" si="197"/>
        <v>1</v>
      </c>
      <c r="K996" s="34">
        <f t="shared" si="207"/>
        <v>1</v>
      </c>
      <c r="L996" s="34">
        <f t="shared" si="208"/>
        <v>21</v>
      </c>
      <c r="M996" s="34" t="s">
        <v>22</v>
      </c>
      <c r="N996" s="30">
        <v>40040</v>
      </c>
      <c r="O996" s="30" t="s">
        <v>55</v>
      </c>
      <c r="P996" s="30">
        <v>57</v>
      </c>
      <c r="Q996" s="30">
        <v>0</v>
      </c>
      <c r="R996" s="30">
        <v>35201</v>
      </c>
      <c r="S996" s="24">
        <f t="shared" si="198"/>
        <v>258988.84</v>
      </c>
      <c r="T996" s="24">
        <v>0</v>
      </c>
      <c r="U996" s="24">
        <v>0</v>
      </c>
      <c r="V996" s="24">
        <v>0</v>
      </c>
      <c r="W996" s="24">
        <v>0</v>
      </c>
      <c r="X996" s="24">
        <v>0</v>
      </c>
      <c r="Y996" s="24">
        <v>0</v>
      </c>
      <c r="Z996" s="24">
        <v>76500</v>
      </c>
      <c r="AA996" s="24">
        <v>60000</v>
      </c>
      <c r="AC996" s="24">
        <v>60000</v>
      </c>
      <c r="AD996" s="24">
        <v>62488.84</v>
      </c>
      <c r="AG996" s="35">
        <v>258988.84</v>
      </c>
      <c r="AH996" s="24">
        <f t="shared" si="209"/>
        <v>0</v>
      </c>
    </row>
    <row r="997" spans="1:34" s="24" customFormat="1" x14ac:dyDescent="0.2">
      <c r="A997" s="33">
        <f t="shared" si="199"/>
        <v>3000</v>
      </c>
      <c r="B997" s="33">
        <f t="shared" si="200"/>
        <v>3500</v>
      </c>
      <c r="C997" s="34" t="s">
        <v>17</v>
      </c>
      <c r="D997" s="34" t="str">
        <f t="shared" si="201"/>
        <v>2</v>
      </c>
      <c r="E997" s="34">
        <f t="shared" si="202"/>
        <v>5</v>
      </c>
      <c r="F997" s="34" t="str">
        <f t="shared" si="203"/>
        <v>04</v>
      </c>
      <c r="G997" s="34" t="str">
        <f t="shared" si="204"/>
        <v>005</v>
      </c>
      <c r="H997" s="33" t="str">
        <f t="shared" si="205"/>
        <v>E001</v>
      </c>
      <c r="I997" s="34">
        <f t="shared" si="206"/>
        <v>35301</v>
      </c>
      <c r="J997" s="34">
        <f t="shared" si="197"/>
        <v>1</v>
      </c>
      <c r="K997" s="34">
        <f t="shared" si="207"/>
        <v>1</v>
      </c>
      <c r="L997" s="34">
        <f t="shared" si="208"/>
        <v>21</v>
      </c>
      <c r="M997" s="34" t="s">
        <v>22</v>
      </c>
      <c r="N997" s="30">
        <v>40040</v>
      </c>
      <c r="O997" s="30" t="s">
        <v>55</v>
      </c>
      <c r="P997" s="30">
        <v>57</v>
      </c>
      <c r="Q997" s="30">
        <v>0</v>
      </c>
      <c r="R997" s="30">
        <v>35301</v>
      </c>
      <c r="S997" s="24">
        <f t="shared" si="198"/>
        <v>134290.51</v>
      </c>
      <c r="V997" s="24">
        <v>22405</v>
      </c>
      <c r="X997" s="24">
        <v>30000</v>
      </c>
      <c r="Z997" s="24">
        <v>7595</v>
      </c>
      <c r="AB997" s="24">
        <v>45000</v>
      </c>
      <c r="AE997" s="24">
        <v>29290.51</v>
      </c>
      <c r="AG997" s="35">
        <v>134290.51</v>
      </c>
      <c r="AH997" s="24">
        <f t="shared" si="209"/>
        <v>0</v>
      </c>
    </row>
    <row r="998" spans="1:34" s="24" customFormat="1" x14ac:dyDescent="0.2">
      <c r="A998" s="33">
        <f t="shared" si="199"/>
        <v>3000</v>
      </c>
      <c r="B998" s="33">
        <f t="shared" si="200"/>
        <v>3500</v>
      </c>
      <c r="C998" s="34" t="s">
        <v>17</v>
      </c>
      <c r="D998" s="34" t="str">
        <f t="shared" si="201"/>
        <v>2</v>
      </c>
      <c r="E998" s="34">
        <f t="shared" si="202"/>
        <v>5</v>
      </c>
      <c r="F998" s="34" t="str">
        <f t="shared" si="203"/>
        <v>04</v>
      </c>
      <c r="G998" s="34" t="str">
        <f t="shared" si="204"/>
        <v>005</v>
      </c>
      <c r="H998" s="33" t="str">
        <f t="shared" si="205"/>
        <v>E001</v>
      </c>
      <c r="I998" s="34">
        <f t="shared" si="206"/>
        <v>35401</v>
      </c>
      <c r="J998" s="34">
        <f t="shared" si="197"/>
        <v>1</v>
      </c>
      <c r="K998" s="34">
        <f t="shared" si="207"/>
        <v>1</v>
      </c>
      <c r="L998" s="34">
        <f t="shared" si="208"/>
        <v>21</v>
      </c>
      <c r="M998" s="34" t="s">
        <v>22</v>
      </c>
      <c r="N998" s="30">
        <v>40040</v>
      </c>
      <c r="O998" s="30" t="s">
        <v>55</v>
      </c>
      <c r="P998" s="30">
        <v>57</v>
      </c>
      <c r="Q998" s="30">
        <v>0</v>
      </c>
      <c r="R998" s="30">
        <v>35401</v>
      </c>
      <c r="S998" s="24">
        <f t="shared" si="198"/>
        <v>863296.12</v>
      </c>
      <c r="V998" s="24">
        <v>0</v>
      </c>
      <c r="X998" s="24">
        <v>0</v>
      </c>
      <c r="Z998" s="24">
        <v>540000</v>
      </c>
      <c r="AB998" s="24">
        <v>280000</v>
      </c>
      <c r="AC998" s="24">
        <v>20000</v>
      </c>
      <c r="AE998" s="24">
        <v>23296.12</v>
      </c>
      <c r="AG998" s="35">
        <v>863296.12</v>
      </c>
      <c r="AH998" s="24">
        <f t="shared" si="209"/>
        <v>0</v>
      </c>
    </row>
    <row r="999" spans="1:34" s="24" customFormat="1" x14ac:dyDescent="0.2">
      <c r="A999" s="33">
        <f t="shared" si="199"/>
        <v>3000</v>
      </c>
      <c r="B999" s="33">
        <f t="shared" si="200"/>
        <v>3500</v>
      </c>
      <c r="C999" s="34" t="s">
        <v>17</v>
      </c>
      <c r="D999" s="34" t="str">
        <f t="shared" si="201"/>
        <v>2</v>
      </c>
      <c r="E999" s="34">
        <f t="shared" si="202"/>
        <v>5</v>
      </c>
      <c r="F999" s="34" t="str">
        <f t="shared" si="203"/>
        <v>04</v>
      </c>
      <c r="G999" s="34" t="str">
        <f t="shared" si="204"/>
        <v>005</v>
      </c>
      <c r="H999" s="33" t="str">
        <f t="shared" si="205"/>
        <v>E001</v>
      </c>
      <c r="I999" s="34">
        <f t="shared" si="206"/>
        <v>35501</v>
      </c>
      <c r="J999" s="34">
        <f t="shared" si="197"/>
        <v>1</v>
      </c>
      <c r="K999" s="34">
        <f t="shared" si="207"/>
        <v>1</v>
      </c>
      <c r="L999" s="34">
        <f t="shared" si="208"/>
        <v>21</v>
      </c>
      <c r="M999" s="34" t="s">
        <v>22</v>
      </c>
      <c r="N999" s="30">
        <v>40040</v>
      </c>
      <c r="O999" s="30" t="s">
        <v>55</v>
      </c>
      <c r="P999" s="30">
        <v>57</v>
      </c>
      <c r="Q999" s="30">
        <v>0</v>
      </c>
      <c r="R999" s="30">
        <v>35501</v>
      </c>
      <c r="S999" s="24">
        <f t="shared" si="198"/>
        <v>191843.58000000002</v>
      </c>
      <c r="V999" s="24">
        <v>3413</v>
      </c>
      <c r="W999" s="24">
        <v>4149.2</v>
      </c>
      <c r="Y999" s="24">
        <v>15000</v>
      </c>
      <c r="Z999" s="24">
        <v>11843.58</v>
      </c>
      <c r="AA999" s="24">
        <v>17437.8</v>
      </c>
      <c r="AB999" s="24">
        <v>35000</v>
      </c>
      <c r="AC999" s="24">
        <v>35000</v>
      </c>
      <c r="AD999" s="24">
        <v>35000</v>
      </c>
      <c r="AE999" s="24">
        <v>35000</v>
      </c>
      <c r="AG999" s="35">
        <v>191843.58000000002</v>
      </c>
      <c r="AH999" s="24">
        <f t="shared" si="209"/>
        <v>0</v>
      </c>
    </row>
    <row r="1000" spans="1:34" s="24" customFormat="1" x14ac:dyDescent="0.2">
      <c r="A1000" s="33">
        <f t="shared" si="199"/>
        <v>3000</v>
      </c>
      <c r="B1000" s="33">
        <f t="shared" si="200"/>
        <v>3500</v>
      </c>
      <c r="C1000" s="34" t="s">
        <v>17</v>
      </c>
      <c r="D1000" s="34" t="str">
        <f t="shared" si="201"/>
        <v>2</v>
      </c>
      <c r="E1000" s="34">
        <f t="shared" si="202"/>
        <v>5</v>
      </c>
      <c r="F1000" s="34" t="str">
        <f t="shared" si="203"/>
        <v>04</v>
      </c>
      <c r="G1000" s="34" t="str">
        <f t="shared" si="204"/>
        <v>005</v>
      </c>
      <c r="H1000" s="33" t="str">
        <f t="shared" si="205"/>
        <v>E001</v>
      </c>
      <c r="I1000" s="34">
        <f t="shared" si="206"/>
        <v>35701</v>
      </c>
      <c r="J1000" s="34">
        <f t="shared" si="197"/>
        <v>1</v>
      </c>
      <c r="K1000" s="34">
        <f t="shared" si="207"/>
        <v>1</v>
      </c>
      <c r="L1000" s="34">
        <f t="shared" si="208"/>
        <v>21</v>
      </c>
      <c r="M1000" s="34" t="s">
        <v>22</v>
      </c>
      <c r="N1000" s="30">
        <v>40040</v>
      </c>
      <c r="O1000" s="30" t="s">
        <v>55</v>
      </c>
      <c r="P1000" s="30">
        <v>57</v>
      </c>
      <c r="Q1000" s="30">
        <v>0</v>
      </c>
      <c r="R1000" s="30">
        <v>35701</v>
      </c>
      <c r="S1000" s="24">
        <f t="shared" si="198"/>
        <v>239804.47999999998</v>
      </c>
      <c r="U1000" s="24">
        <v>0</v>
      </c>
      <c r="V1000" s="24">
        <v>0</v>
      </c>
      <c r="W1000" s="24">
        <v>0</v>
      </c>
      <c r="Z1000" s="24">
        <v>130000</v>
      </c>
      <c r="AB1000" s="24">
        <v>36000</v>
      </c>
      <c r="AD1000" s="24">
        <v>73804.479999999996</v>
      </c>
      <c r="AG1000" s="35">
        <v>239804.47999999998</v>
      </c>
      <c r="AH1000" s="24">
        <f t="shared" si="209"/>
        <v>0</v>
      </c>
    </row>
    <row r="1001" spans="1:34" s="24" customFormat="1" x14ac:dyDescent="0.2">
      <c r="A1001" s="33">
        <f t="shared" si="199"/>
        <v>3000</v>
      </c>
      <c r="B1001" s="33">
        <f t="shared" si="200"/>
        <v>3500</v>
      </c>
      <c r="C1001" s="34" t="s">
        <v>17</v>
      </c>
      <c r="D1001" s="34" t="str">
        <f t="shared" si="201"/>
        <v>2</v>
      </c>
      <c r="E1001" s="34">
        <f t="shared" si="202"/>
        <v>5</v>
      </c>
      <c r="F1001" s="34" t="str">
        <f t="shared" si="203"/>
        <v>04</v>
      </c>
      <c r="G1001" s="34" t="str">
        <f t="shared" si="204"/>
        <v>005</v>
      </c>
      <c r="H1001" s="33" t="str">
        <f t="shared" si="205"/>
        <v>E001</v>
      </c>
      <c r="I1001" s="34">
        <f t="shared" si="206"/>
        <v>35801</v>
      </c>
      <c r="J1001" s="34">
        <f t="shared" si="197"/>
        <v>1</v>
      </c>
      <c r="K1001" s="34">
        <f t="shared" si="207"/>
        <v>1</v>
      </c>
      <c r="L1001" s="34">
        <f t="shared" si="208"/>
        <v>21</v>
      </c>
      <c r="M1001" s="34" t="s">
        <v>22</v>
      </c>
      <c r="N1001" s="30">
        <v>40040</v>
      </c>
      <c r="O1001" s="30" t="s">
        <v>55</v>
      </c>
      <c r="P1001" s="30">
        <v>57</v>
      </c>
      <c r="Q1001" s="30">
        <v>0</v>
      </c>
      <c r="R1001" s="30">
        <v>35801</v>
      </c>
      <c r="S1001" s="24">
        <f t="shared" si="198"/>
        <v>120861.45999999999</v>
      </c>
      <c r="U1001" s="24">
        <v>28000</v>
      </c>
      <c r="Y1001" s="24">
        <v>28000</v>
      </c>
      <c r="AA1001" s="24">
        <v>28000</v>
      </c>
      <c r="AC1001" s="24">
        <v>28000</v>
      </c>
      <c r="AE1001" s="24">
        <v>8861.4599999999991</v>
      </c>
      <c r="AG1001" s="35">
        <v>120861.45999999999</v>
      </c>
      <c r="AH1001" s="24">
        <f t="shared" si="209"/>
        <v>0</v>
      </c>
    </row>
    <row r="1002" spans="1:34" s="24" customFormat="1" x14ac:dyDescent="0.2">
      <c r="A1002" s="33">
        <f t="shared" si="199"/>
        <v>3000</v>
      </c>
      <c r="B1002" s="33">
        <f t="shared" si="200"/>
        <v>3500</v>
      </c>
      <c r="C1002" s="34" t="s">
        <v>17</v>
      </c>
      <c r="D1002" s="34" t="str">
        <f t="shared" si="201"/>
        <v>2</v>
      </c>
      <c r="E1002" s="34">
        <f t="shared" si="202"/>
        <v>5</v>
      </c>
      <c r="F1002" s="34" t="str">
        <f t="shared" si="203"/>
        <v>04</v>
      </c>
      <c r="G1002" s="34" t="str">
        <f t="shared" si="204"/>
        <v>005</v>
      </c>
      <c r="H1002" s="33" t="str">
        <f t="shared" si="205"/>
        <v>E001</v>
      </c>
      <c r="I1002" s="34">
        <f t="shared" si="206"/>
        <v>35901</v>
      </c>
      <c r="J1002" s="34">
        <f t="shared" si="197"/>
        <v>1</v>
      </c>
      <c r="K1002" s="34">
        <f t="shared" si="207"/>
        <v>1</v>
      </c>
      <c r="L1002" s="34">
        <f t="shared" si="208"/>
        <v>21</v>
      </c>
      <c r="M1002" s="34" t="s">
        <v>22</v>
      </c>
      <c r="N1002" s="30">
        <v>40040</v>
      </c>
      <c r="O1002" s="30" t="s">
        <v>55</v>
      </c>
      <c r="P1002" s="30">
        <v>57</v>
      </c>
      <c r="Q1002" s="30">
        <v>0</v>
      </c>
      <c r="R1002" s="30">
        <v>35901</v>
      </c>
      <c r="S1002" s="24">
        <f t="shared" si="198"/>
        <v>105513.97</v>
      </c>
      <c r="V1002" s="24">
        <v>28000</v>
      </c>
      <c r="Z1002" s="24">
        <v>28000</v>
      </c>
      <c r="AB1002" s="24">
        <v>28000</v>
      </c>
      <c r="AC1002" s="24">
        <v>10000</v>
      </c>
      <c r="AE1002" s="24">
        <v>11513.97</v>
      </c>
      <c r="AG1002" s="35">
        <v>105513.97</v>
      </c>
      <c r="AH1002" s="24">
        <f t="shared" si="209"/>
        <v>0</v>
      </c>
    </row>
    <row r="1003" spans="1:34" s="24" customFormat="1" x14ac:dyDescent="0.2">
      <c r="A1003" s="33">
        <f t="shared" si="199"/>
        <v>3000</v>
      </c>
      <c r="B1003" s="33">
        <f t="shared" si="200"/>
        <v>3700</v>
      </c>
      <c r="C1003" s="34" t="s">
        <v>17</v>
      </c>
      <c r="D1003" s="34" t="str">
        <f t="shared" si="201"/>
        <v>2</v>
      </c>
      <c r="E1003" s="34">
        <f t="shared" si="202"/>
        <v>5</v>
      </c>
      <c r="F1003" s="34" t="str">
        <f t="shared" si="203"/>
        <v>04</v>
      </c>
      <c r="G1003" s="34" t="str">
        <f t="shared" si="204"/>
        <v>005</v>
      </c>
      <c r="H1003" s="33" t="str">
        <f t="shared" si="205"/>
        <v>E001</v>
      </c>
      <c r="I1003" s="34">
        <f t="shared" si="206"/>
        <v>37204</v>
      </c>
      <c r="J1003" s="34">
        <f t="shared" si="197"/>
        <v>1</v>
      </c>
      <c r="K1003" s="34">
        <f t="shared" si="207"/>
        <v>1</v>
      </c>
      <c r="L1003" s="34">
        <f t="shared" si="208"/>
        <v>21</v>
      </c>
      <c r="M1003" s="34" t="s">
        <v>22</v>
      </c>
      <c r="N1003" s="30">
        <v>40040</v>
      </c>
      <c r="O1003" s="30" t="s">
        <v>55</v>
      </c>
      <c r="P1003" s="30">
        <v>57</v>
      </c>
      <c r="Q1003" s="30">
        <v>0</v>
      </c>
      <c r="R1003" s="30">
        <v>37204</v>
      </c>
      <c r="S1003" s="24">
        <f t="shared" si="198"/>
        <v>152515.65</v>
      </c>
      <c r="T1003" s="24">
        <v>7000</v>
      </c>
      <c r="U1003" s="24">
        <v>10000</v>
      </c>
      <c r="V1003" s="24">
        <v>12000</v>
      </c>
      <c r="W1003" s="24">
        <v>12000</v>
      </c>
      <c r="X1003" s="24">
        <v>12000</v>
      </c>
      <c r="Y1003" s="24">
        <v>12000</v>
      </c>
      <c r="Z1003" s="24">
        <v>17000</v>
      </c>
      <c r="AA1003" s="24">
        <v>12000</v>
      </c>
      <c r="AB1003" s="24">
        <v>22515.65</v>
      </c>
      <c r="AC1003" s="24">
        <v>12000</v>
      </c>
      <c r="AD1003" s="24">
        <v>12000</v>
      </c>
      <c r="AE1003" s="24">
        <v>12000</v>
      </c>
      <c r="AG1003" s="35">
        <v>152515.65</v>
      </c>
      <c r="AH1003" s="24">
        <f t="shared" si="209"/>
        <v>0</v>
      </c>
    </row>
    <row r="1004" spans="1:34" s="24" customFormat="1" x14ac:dyDescent="0.2">
      <c r="A1004" s="33">
        <f t="shared" si="199"/>
        <v>3000</v>
      </c>
      <c r="B1004" s="33">
        <f t="shared" si="200"/>
        <v>3700</v>
      </c>
      <c r="C1004" s="34" t="s">
        <v>17</v>
      </c>
      <c r="D1004" s="34" t="str">
        <f t="shared" si="201"/>
        <v>2</v>
      </c>
      <c r="E1004" s="34">
        <f t="shared" si="202"/>
        <v>5</v>
      </c>
      <c r="F1004" s="34" t="str">
        <f t="shared" si="203"/>
        <v>04</v>
      </c>
      <c r="G1004" s="34" t="str">
        <f t="shared" si="204"/>
        <v>005</v>
      </c>
      <c r="H1004" s="33" t="str">
        <f t="shared" si="205"/>
        <v>E001</v>
      </c>
      <c r="I1004" s="34">
        <f t="shared" si="206"/>
        <v>37501</v>
      </c>
      <c r="J1004" s="34">
        <f t="shared" si="197"/>
        <v>1</v>
      </c>
      <c r="K1004" s="34">
        <f t="shared" si="207"/>
        <v>1</v>
      </c>
      <c r="L1004" s="34">
        <f t="shared" si="208"/>
        <v>21</v>
      </c>
      <c r="M1004" s="34" t="s">
        <v>22</v>
      </c>
      <c r="N1004" s="30">
        <v>40040</v>
      </c>
      <c r="O1004" s="30" t="s">
        <v>55</v>
      </c>
      <c r="P1004" s="30">
        <v>57</v>
      </c>
      <c r="Q1004" s="30">
        <v>0</v>
      </c>
      <c r="R1004" s="30">
        <v>37501</v>
      </c>
      <c r="S1004" s="24">
        <f t="shared" si="198"/>
        <v>11510.61</v>
      </c>
      <c r="T1004" s="24">
        <v>980</v>
      </c>
      <c r="U1004" s="24">
        <v>2300</v>
      </c>
      <c r="V1004" s="24">
        <v>1700</v>
      </c>
      <c r="X1004" s="24">
        <v>890</v>
      </c>
      <c r="Z1004" s="24">
        <v>3150</v>
      </c>
      <c r="AC1004" s="24">
        <v>2490.61</v>
      </c>
      <c r="AG1004" s="35">
        <v>11510.61</v>
      </c>
      <c r="AH1004" s="24">
        <f t="shared" si="209"/>
        <v>0</v>
      </c>
    </row>
    <row r="1005" spans="1:34" s="24" customFormat="1" x14ac:dyDescent="0.2">
      <c r="A1005" s="33">
        <f t="shared" si="199"/>
        <v>3000</v>
      </c>
      <c r="B1005" s="33">
        <f t="shared" si="200"/>
        <v>3700</v>
      </c>
      <c r="C1005" s="34" t="s">
        <v>17</v>
      </c>
      <c r="D1005" s="34" t="str">
        <f t="shared" si="201"/>
        <v>2</v>
      </c>
      <c r="E1005" s="34">
        <f t="shared" si="202"/>
        <v>5</v>
      </c>
      <c r="F1005" s="34" t="str">
        <f t="shared" si="203"/>
        <v>04</v>
      </c>
      <c r="G1005" s="34" t="str">
        <f t="shared" si="204"/>
        <v>005</v>
      </c>
      <c r="H1005" s="33" t="str">
        <f t="shared" si="205"/>
        <v>E001</v>
      </c>
      <c r="I1005" s="34">
        <f t="shared" si="206"/>
        <v>37504</v>
      </c>
      <c r="J1005" s="34">
        <f t="shared" si="197"/>
        <v>1</v>
      </c>
      <c r="K1005" s="34">
        <f t="shared" si="207"/>
        <v>1</v>
      </c>
      <c r="L1005" s="34">
        <f t="shared" si="208"/>
        <v>21</v>
      </c>
      <c r="M1005" s="34" t="s">
        <v>22</v>
      </c>
      <c r="N1005" s="30">
        <v>40040</v>
      </c>
      <c r="O1005" s="30" t="s">
        <v>55</v>
      </c>
      <c r="P1005" s="30">
        <v>57</v>
      </c>
      <c r="Q1005" s="30">
        <v>0</v>
      </c>
      <c r="R1005" s="30">
        <v>37504</v>
      </c>
      <c r="S1005" s="24">
        <f t="shared" si="198"/>
        <v>306949.73</v>
      </c>
      <c r="T1005" s="24">
        <v>7000</v>
      </c>
      <c r="U1005" s="24">
        <v>10000</v>
      </c>
      <c r="V1005" s="24">
        <v>30000</v>
      </c>
      <c r="W1005" s="24">
        <v>40000</v>
      </c>
      <c r="X1005" s="24">
        <v>25000</v>
      </c>
      <c r="Y1005" s="24">
        <v>25000</v>
      </c>
      <c r="Z1005" s="24">
        <v>35000</v>
      </c>
      <c r="AA1005" s="24">
        <v>25000</v>
      </c>
      <c r="AB1005" s="24">
        <v>34949.730000000003</v>
      </c>
      <c r="AC1005" s="24">
        <v>25000</v>
      </c>
      <c r="AD1005" s="24">
        <v>25000</v>
      </c>
      <c r="AE1005" s="24">
        <v>25000</v>
      </c>
      <c r="AG1005" s="35">
        <v>306949.73</v>
      </c>
      <c r="AH1005" s="24">
        <f t="shared" si="209"/>
        <v>0</v>
      </c>
    </row>
    <row r="1006" spans="1:34" s="24" customFormat="1" x14ac:dyDescent="0.2">
      <c r="A1006" s="33">
        <f t="shared" si="199"/>
        <v>3000</v>
      </c>
      <c r="B1006" s="33">
        <f t="shared" si="200"/>
        <v>3900</v>
      </c>
      <c r="C1006" s="34" t="s">
        <v>17</v>
      </c>
      <c r="D1006" s="34" t="str">
        <f t="shared" si="201"/>
        <v>2</v>
      </c>
      <c r="E1006" s="34">
        <f t="shared" si="202"/>
        <v>5</v>
      </c>
      <c r="F1006" s="34" t="str">
        <f t="shared" si="203"/>
        <v>04</v>
      </c>
      <c r="G1006" s="34" t="str">
        <f t="shared" si="204"/>
        <v>005</v>
      </c>
      <c r="H1006" s="33" t="str">
        <f t="shared" si="205"/>
        <v>E001</v>
      </c>
      <c r="I1006" s="34">
        <f t="shared" si="206"/>
        <v>39202</v>
      </c>
      <c r="J1006" s="34">
        <f t="shared" si="197"/>
        <v>1</v>
      </c>
      <c r="K1006" s="34">
        <f t="shared" si="207"/>
        <v>1</v>
      </c>
      <c r="L1006" s="34">
        <f t="shared" si="208"/>
        <v>21</v>
      </c>
      <c r="M1006" s="34" t="s">
        <v>22</v>
      </c>
      <c r="N1006" s="30">
        <v>40040</v>
      </c>
      <c r="O1006" s="30" t="s">
        <v>55</v>
      </c>
      <c r="P1006" s="30">
        <v>57</v>
      </c>
      <c r="Q1006" s="30">
        <v>0</v>
      </c>
      <c r="R1006" s="30">
        <v>39202</v>
      </c>
      <c r="S1006" s="24">
        <f t="shared" si="198"/>
        <v>169781.57</v>
      </c>
      <c r="T1006" s="24">
        <v>37994.22</v>
      </c>
      <c r="V1006" s="24">
        <v>0</v>
      </c>
      <c r="W1006" s="24">
        <v>12005.78</v>
      </c>
      <c r="AB1006" s="24">
        <v>63445.47</v>
      </c>
      <c r="AE1006" s="24">
        <v>56336.1</v>
      </c>
      <c r="AG1006" s="35">
        <v>169781.57</v>
      </c>
      <c r="AH1006" s="24">
        <f t="shared" si="209"/>
        <v>0</v>
      </c>
    </row>
    <row r="1007" spans="1:34" s="24" customFormat="1" x14ac:dyDescent="0.2">
      <c r="A1007" s="33">
        <f t="shared" si="199"/>
        <v>2000</v>
      </c>
      <c r="B1007" s="33">
        <f t="shared" si="200"/>
        <v>2100</v>
      </c>
      <c r="C1007" s="34" t="s">
        <v>17</v>
      </c>
      <c r="D1007" s="34" t="str">
        <f t="shared" si="201"/>
        <v>2</v>
      </c>
      <c r="E1007" s="34">
        <f t="shared" si="202"/>
        <v>5</v>
      </c>
      <c r="F1007" s="34" t="str">
        <f t="shared" si="203"/>
        <v>04</v>
      </c>
      <c r="G1007" s="34" t="str">
        <f t="shared" si="204"/>
        <v>005</v>
      </c>
      <c r="H1007" s="33" t="str">
        <f t="shared" si="205"/>
        <v>E001</v>
      </c>
      <c r="I1007" s="34">
        <f t="shared" si="206"/>
        <v>21101</v>
      </c>
      <c r="J1007" s="34">
        <f t="shared" si="197"/>
        <v>1</v>
      </c>
      <c r="K1007" s="34">
        <f t="shared" si="207"/>
        <v>4</v>
      </c>
      <c r="L1007" s="34">
        <f t="shared" si="208"/>
        <v>21</v>
      </c>
      <c r="M1007" s="34" t="s">
        <v>22</v>
      </c>
      <c r="N1007" s="32">
        <v>40040</v>
      </c>
      <c r="O1007" s="32" t="s">
        <v>55</v>
      </c>
      <c r="P1007" s="32">
        <v>57</v>
      </c>
      <c r="Q1007" s="32">
        <v>1</v>
      </c>
      <c r="R1007" s="32">
        <v>21101</v>
      </c>
      <c r="S1007" s="37">
        <f t="shared" si="198"/>
        <v>128.5</v>
      </c>
      <c r="T1007" s="37">
        <v>0</v>
      </c>
      <c r="U1007" s="37">
        <v>0</v>
      </c>
      <c r="V1007" s="37">
        <v>0</v>
      </c>
      <c r="W1007" s="37">
        <v>40.950000000000003</v>
      </c>
      <c r="X1007" s="37">
        <v>0</v>
      </c>
      <c r="Y1007" s="37">
        <v>87.55</v>
      </c>
      <c r="Z1007" s="37">
        <v>0</v>
      </c>
      <c r="AA1007" s="37">
        <v>0</v>
      </c>
      <c r="AB1007" s="37">
        <v>0</v>
      </c>
      <c r="AC1007" s="37">
        <v>0</v>
      </c>
      <c r="AD1007" s="37">
        <v>0</v>
      </c>
      <c r="AE1007" s="37">
        <v>0</v>
      </c>
      <c r="AF1007" s="31"/>
      <c r="AG1007" s="36">
        <v>128.5</v>
      </c>
      <c r="AH1007" s="24">
        <f t="shared" si="209"/>
        <v>0</v>
      </c>
    </row>
    <row r="1008" spans="1:34" s="24" customFormat="1" x14ac:dyDescent="0.2">
      <c r="A1008" s="33">
        <f t="shared" si="199"/>
        <v>2000</v>
      </c>
      <c r="B1008" s="33">
        <f t="shared" si="200"/>
        <v>2100</v>
      </c>
      <c r="C1008" s="34" t="s">
        <v>17</v>
      </c>
      <c r="D1008" s="34" t="str">
        <f t="shared" si="201"/>
        <v>2</v>
      </c>
      <c r="E1008" s="34">
        <f t="shared" si="202"/>
        <v>5</v>
      </c>
      <c r="F1008" s="34" t="str">
        <f t="shared" si="203"/>
        <v>04</v>
      </c>
      <c r="G1008" s="34" t="str">
        <f t="shared" si="204"/>
        <v>005</v>
      </c>
      <c r="H1008" s="33" t="str">
        <f t="shared" si="205"/>
        <v>E001</v>
      </c>
      <c r="I1008" s="34">
        <f t="shared" si="206"/>
        <v>21601</v>
      </c>
      <c r="J1008" s="34">
        <f t="shared" si="197"/>
        <v>1</v>
      </c>
      <c r="K1008" s="34">
        <f t="shared" si="207"/>
        <v>4</v>
      </c>
      <c r="L1008" s="34">
        <f t="shared" si="208"/>
        <v>21</v>
      </c>
      <c r="M1008" s="34" t="s">
        <v>22</v>
      </c>
      <c r="N1008" s="32">
        <v>40040</v>
      </c>
      <c r="O1008" s="32" t="s">
        <v>55</v>
      </c>
      <c r="P1008" s="32">
        <v>57</v>
      </c>
      <c r="Q1008" s="32">
        <v>1</v>
      </c>
      <c r="R1008" s="32">
        <v>21601</v>
      </c>
      <c r="S1008" s="37">
        <f t="shared" si="198"/>
        <v>279.12</v>
      </c>
      <c r="T1008" s="37">
        <v>0</v>
      </c>
      <c r="U1008" s="37">
        <v>0</v>
      </c>
      <c r="V1008" s="37">
        <v>0</v>
      </c>
      <c r="W1008" s="37">
        <v>129.22</v>
      </c>
      <c r="X1008" s="37">
        <v>0</v>
      </c>
      <c r="Y1008" s="37">
        <v>149.9</v>
      </c>
      <c r="Z1008" s="37">
        <v>0</v>
      </c>
      <c r="AA1008" s="37">
        <v>0</v>
      </c>
      <c r="AB1008" s="37">
        <v>0</v>
      </c>
      <c r="AC1008" s="37">
        <v>0</v>
      </c>
      <c r="AD1008" s="37">
        <v>0</v>
      </c>
      <c r="AE1008" s="37">
        <v>0</v>
      </c>
      <c r="AF1008" s="31"/>
      <c r="AG1008" s="36">
        <v>279.12</v>
      </c>
      <c r="AH1008" s="24">
        <f t="shared" si="209"/>
        <v>0</v>
      </c>
    </row>
    <row r="1009" spans="1:34" s="24" customFormat="1" x14ac:dyDescent="0.2">
      <c r="A1009" s="33">
        <f t="shared" si="199"/>
        <v>2000</v>
      </c>
      <c r="B1009" s="33">
        <f t="shared" si="200"/>
        <v>2200</v>
      </c>
      <c r="C1009" s="34" t="s">
        <v>17</v>
      </c>
      <c r="D1009" s="34" t="str">
        <f t="shared" si="201"/>
        <v>2</v>
      </c>
      <c r="E1009" s="34">
        <f t="shared" si="202"/>
        <v>5</v>
      </c>
      <c r="F1009" s="34" t="str">
        <f t="shared" si="203"/>
        <v>04</v>
      </c>
      <c r="G1009" s="34" t="str">
        <f t="shared" si="204"/>
        <v>005</v>
      </c>
      <c r="H1009" s="33" t="str">
        <f t="shared" si="205"/>
        <v>E001</v>
      </c>
      <c r="I1009" s="34">
        <f t="shared" si="206"/>
        <v>22104</v>
      </c>
      <c r="J1009" s="34">
        <f t="shared" si="197"/>
        <v>1</v>
      </c>
      <c r="K1009" s="34">
        <f t="shared" si="207"/>
        <v>4</v>
      </c>
      <c r="L1009" s="34">
        <f t="shared" si="208"/>
        <v>21</v>
      </c>
      <c r="M1009" s="34" t="s">
        <v>22</v>
      </c>
      <c r="N1009" s="32">
        <v>40040</v>
      </c>
      <c r="O1009" s="32" t="s">
        <v>55</v>
      </c>
      <c r="P1009" s="32">
        <v>57</v>
      </c>
      <c r="Q1009" s="32">
        <v>1</v>
      </c>
      <c r="R1009" s="32">
        <v>22104</v>
      </c>
      <c r="S1009" s="37">
        <f t="shared" si="198"/>
        <v>1726.3400000000001</v>
      </c>
      <c r="T1009" s="37">
        <v>0</v>
      </c>
      <c r="U1009" s="37">
        <v>0</v>
      </c>
      <c r="V1009" s="37">
        <v>0</v>
      </c>
      <c r="W1009" s="37">
        <v>906.08</v>
      </c>
      <c r="X1009" s="37">
        <v>0</v>
      </c>
      <c r="Y1009" s="37">
        <v>820.26</v>
      </c>
      <c r="Z1009" s="37">
        <v>0</v>
      </c>
      <c r="AA1009" s="37">
        <v>0</v>
      </c>
      <c r="AB1009" s="37">
        <v>0</v>
      </c>
      <c r="AC1009" s="37">
        <v>0</v>
      </c>
      <c r="AD1009" s="37">
        <v>0</v>
      </c>
      <c r="AE1009" s="37">
        <v>0</v>
      </c>
      <c r="AF1009" s="31"/>
      <c r="AG1009" s="36">
        <v>1726.3400000000001</v>
      </c>
      <c r="AH1009" s="24">
        <f t="shared" si="209"/>
        <v>0</v>
      </c>
    </row>
    <row r="1010" spans="1:34" s="24" customFormat="1" x14ac:dyDescent="0.2">
      <c r="A1010" s="33">
        <f t="shared" si="199"/>
        <v>2000</v>
      </c>
      <c r="B1010" s="33">
        <f t="shared" si="200"/>
        <v>2500</v>
      </c>
      <c r="C1010" s="34" t="s">
        <v>17</v>
      </c>
      <c r="D1010" s="34" t="str">
        <f t="shared" si="201"/>
        <v>2</v>
      </c>
      <c r="E1010" s="34">
        <f t="shared" si="202"/>
        <v>5</v>
      </c>
      <c r="F1010" s="34" t="str">
        <f t="shared" si="203"/>
        <v>04</v>
      </c>
      <c r="G1010" s="34" t="str">
        <f t="shared" si="204"/>
        <v>005</v>
      </c>
      <c r="H1010" s="33" t="str">
        <f t="shared" si="205"/>
        <v>E001</v>
      </c>
      <c r="I1010" s="34">
        <f t="shared" si="206"/>
        <v>25201</v>
      </c>
      <c r="J1010" s="34">
        <f t="shared" si="197"/>
        <v>1</v>
      </c>
      <c r="K1010" s="34">
        <f t="shared" si="207"/>
        <v>4</v>
      </c>
      <c r="L1010" s="34">
        <f t="shared" si="208"/>
        <v>21</v>
      </c>
      <c r="M1010" s="34" t="s">
        <v>22</v>
      </c>
      <c r="N1010" s="32">
        <v>40040</v>
      </c>
      <c r="O1010" s="32" t="s">
        <v>55</v>
      </c>
      <c r="P1010" s="32">
        <v>57</v>
      </c>
      <c r="Q1010" s="32">
        <v>1</v>
      </c>
      <c r="R1010" s="32">
        <v>25201</v>
      </c>
      <c r="S1010" s="37">
        <f t="shared" si="198"/>
        <v>19221.96</v>
      </c>
      <c r="T1010" s="37">
        <v>0</v>
      </c>
      <c r="U1010" s="37">
        <v>0</v>
      </c>
      <c r="V1010" s="37">
        <v>0</v>
      </c>
      <c r="W1010" s="37">
        <v>0</v>
      </c>
      <c r="X1010" s="37">
        <v>0</v>
      </c>
      <c r="Y1010" s="37">
        <v>0</v>
      </c>
      <c r="Z1010" s="37">
        <v>0</v>
      </c>
      <c r="AA1010" s="37">
        <v>0</v>
      </c>
      <c r="AB1010" s="37">
        <v>0</v>
      </c>
      <c r="AC1010" s="37">
        <v>0</v>
      </c>
      <c r="AD1010" s="37">
        <v>19221.96</v>
      </c>
      <c r="AE1010" s="37">
        <v>0</v>
      </c>
      <c r="AF1010" s="31"/>
      <c r="AG1010" s="36">
        <v>19221.96</v>
      </c>
      <c r="AH1010" s="24">
        <f t="shared" si="209"/>
        <v>0</v>
      </c>
    </row>
    <row r="1011" spans="1:34" s="24" customFormat="1" x14ac:dyDescent="0.2">
      <c r="A1011" s="33">
        <f t="shared" si="199"/>
        <v>2000</v>
      </c>
      <c r="B1011" s="33">
        <f t="shared" si="200"/>
        <v>2900</v>
      </c>
      <c r="C1011" s="34" t="s">
        <v>17</v>
      </c>
      <c r="D1011" s="34" t="str">
        <f t="shared" si="201"/>
        <v>2</v>
      </c>
      <c r="E1011" s="34">
        <f t="shared" si="202"/>
        <v>5</v>
      </c>
      <c r="F1011" s="34" t="str">
        <f t="shared" si="203"/>
        <v>04</v>
      </c>
      <c r="G1011" s="34" t="str">
        <f t="shared" si="204"/>
        <v>005</v>
      </c>
      <c r="H1011" s="33" t="str">
        <f t="shared" si="205"/>
        <v>E001</v>
      </c>
      <c r="I1011" s="34">
        <f t="shared" si="206"/>
        <v>29101</v>
      </c>
      <c r="J1011" s="34">
        <f t="shared" si="197"/>
        <v>1</v>
      </c>
      <c r="K1011" s="34">
        <f t="shared" si="207"/>
        <v>4</v>
      </c>
      <c r="L1011" s="34">
        <f t="shared" si="208"/>
        <v>21</v>
      </c>
      <c r="M1011" s="34" t="s">
        <v>22</v>
      </c>
      <c r="N1011" s="32">
        <v>40040</v>
      </c>
      <c r="O1011" s="32" t="s">
        <v>55</v>
      </c>
      <c r="P1011" s="32">
        <v>57</v>
      </c>
      <c r="Q1011" s="32">
        <v>1</v>
      </c>
      <c r="R1011" s="32">
        <v>29101</v>
      </c>
      <c r="S1011" s="37">
        <f t="shared" si="198"/>
        <v>34788.6</v>
      </c>
      <c r="T1011" s="37">
        <v>0</v>
      </c>
      <c r="U1011" s="37">
        <v>0</v>
      </c>
      <c r="V1011" s="37">
        <v>0</v>
      </c>
      <c r="W1011" s="37">
        <v>0</v>
      </c>
      <c r="X1011" s="37">
        <v>0</v>
      </c>
      <c r="Y1011" s="37">
        <v>0</v>
      </c>
      <c r="Z1011" s="37">
        <v>0</v>
      </c>
      <c r="AA1011" s="37">
        <v>0</v>
      </c>
      <c r="AB1011" s="37">
        <v>0</v>
      </c>
      <c r="AC1011" s="37">
        <v>34788.6</v>
      </c>
      <c r="AD1011" s="37">
        <v>0</v>
      </c>
      <c r="AE1011" s="37">
        <v>0</v>
      </c>
      <c r="AF1011" s="31"/>
      <c r="AG1011" s="36">
        <v>34788.6</v>
      </c>
      <c r="AH1011" s="24">
        <f t="shared" si="209"/>
        <v>0</v>
      </c>
    </row>
    <row r="1012" spans="1:34" s="24" customFormat="1" x14ac:dyDescent="0.2">
      <c r="A1012" s="33">
        <f t="shared" si="199"/>
        <v>3000</v>
      </c>
      <c r="B1012" s="33">
        <f t="shared" si="200"/>
        <v>3200</v>
      </c>
      <c r="C1012" s="34" t="s">
        <v>17</v>
      </c>
      <c r="D1012" s="34" t="str">
        <f t="shared" si="201"/>
        <v>2</v>
      </c>
      <c r="E1012" s="34">
        <f t="shared" si="202"/>
        <v>5</v>
      </c>
      <c r="F1012" s="34" t="str">
        <f t="shared" si="203"/>
        <v>04</v>
      </c>
      <c r="G1012" s="34" t="str">
        <f t="shared" si="204"/>
        <v>005</v>
      </c>
      <c r="H1012" s="33" t="str">
        <f t="shared" si="205"/>
        <v>E001</v>
      </c>
      <c r="I1012" s="34">
        <f t="shared" si="206"/>
        <v>32302</v>
      </c>
      <c r="J1012" s="34">
        <f t="shared" si="197"/>
        <v>1</v>
      </c>
      <c r="K1012" s="34">
        <f t="shared" si="207"/>
        <v>4</v>
      </c>
      <c r="L1012" s="34">
        <f t="shared" si="208"/>
        <v>21</v>
      </c>
      <c r="M1012" s="34" t="s">
        <v>22</v>
      </c>
      <c r="N1012" s="32">
        <v>40040</v>
      </c>
      <c r="O1012" s="32" t="s">
        <v>55</v>
      </c>
      <c r="P1012" s="32">
        <v>57</v>
      </c>
      <c r="Q1012" s="32">
        <v>1</v>
      </c>
      <c r="R1012" s="32">
        <v>32302</v>
      </c>
      <c r="S1012" s="37">
        <f t="shared" si="198"/>
        <v>5719.2</v>
      </c>
      <c r="T1012" s="37">
        <v>0</v>
      </c>
      <c r="U1012" s="37">
        <v>0</v>
      </c>
      <c r="V1012" s="37">
        <v>0</v>
      </c>
      <c r="W1012" s="37">
        <v>5719.2</v>
      </c>
      <c r="X1012" s="37">
        <v>0</v>
      </c>
      <c r="Y1012" s="37">
        <v>0</v>
      </c>
      <c r="Z1012" s="37">
        <v>0</v>
      </c>
      <c r="AA1012" s="37">
        <v>0</v>
      </c>
      <c r="AB1012" s="37">
        <v>0</v>
      </c>
      <c r="AC1012" s="37">
        <v>0</v>
      </c>
      <c r="AD1012" s="37">
        <v>0</v>
      </c>
      <c r="AE1012" s="37">
        <v>0</v>
      </c>
      <c r="AF1012" s="31"/>
      <c r="AG1012" s="36">
        <v>5719.2</v>
      </c>
      <c r="AH1012" s="24">
        <f t="shared" si="209"/>
        <v>0</v>
      </c>
    </row>
    <row r="1013" spans="1:34" s="24" customFormat="1" x14ac:dyDescent="0.2">
      <c r="A1013" s="33">
        <f t="shared" si="199"/>
        <v>3000</v>
      </c>
      <c r="B1013" s="33">
        <f t="shared" si="200"/>
        <v>3300</v>
      </c>
      <c r="C1013" s="34" t="s">
        <v>17</v>
      </c>
      <c r="D1013" s="34" t="str">
        <f t="shared" si="201"/>
        <v>2</v>
      </c>
      <c r="E1013" s="34">
        <f t="shared" si="202"/>
        <v>5</v>
      </c>
      <c r="F1013" s="34" t="str">
        <f t="shared" si="203"/>
        <v>04</v>
      </c>
      <c r="G1013" s="34" t="str">
        <f t="shared" si="204"/>
        <v>005</v>
      </c>
      <c r="H1013" s="33" t="str">
        <f t="shared" si="205"/>
        <v>E001</v>
      </c>
      <c r="I1013" s="34">
        <f t="shared" si="206"/>
        <v>33401</v>
      </c>
      <c r="J1013" s="34">
        <f t="shared" si="197"/>
        <v>1</v>
      </c>
      <c r="K1013" s="34">
        <f t="shared" si="207"/>
        <v>4</v>
      </c>
      <c r="L1013" s="34">
        <f t="shared" si="208"/>
        <v>21</v>
      </c>
      <c r="M1013" s="34" t="s">
        <v>22</v>
      </c>
      <c r="N1013" s="32">
        <v>40040</v>
      </c>
      <c r="O1013" s="32" t="s">
        <v>55</v>
      </c>
      <c r="P1013" s="32">
        <v>57</v>
      </c>
      <c r="Q1013" s="32">
        <v>1</v>
      </c>
      <c r="R1013" s="32">
        <v>33401</v>
      </c>
      <c r="S1013" s="37">
        <f t="shared" si="198"/>
        <v>11000</v>
      </c>
      <c r="T1013" s="37">
        <v>0</v>
      </c>
      <c r="U1013" s="37">
        <v>0</v>
      </c>
      <c r="V1013" s="37">
        <v>0</v>
      </c>
      <c r="W1013" s="37">
        <v>0</v>
      </c>
      <c r="X1013" s="37">
        <v>0</v>
      </c>
      <c r="Y1013" s="37">
        <v>0</v>
      </c>
      <c r="Z1013" s="37">
        <v>0</v>
      </c>
      <c r="AA1013" s="37">
        <v>0</v>
      </c>
      <c r="AB1013" s="37">
        <v>0</v>
      </c>
      <c r="AC1013" s="37">
        <v>6000</v>
      </c>
      <c r="AD1013" s="37">
        <v>5000</v>
      </c>
      <c r="AE1013" s="37">
        <v>0</v>
      </c>
      <c r="AF1013" s="31"/>
      <c r="AG1013" s="36">
        <v>11000</v>
      </c>
      <c r="AH1013" s="24">
        <f t="shared" si="209"/>
        <v>0</v>
      </c>
    </row>
    <row r="1014" spans="1:34" s="24" customFormat="1" x14ac:dyDescent="0.2">
      <c r="A1014" s="33">
        <f t="shared" si="199"/>
        <v>3000</v>
      </c>
      <c r="B1014" s="33">
        <f t="shared" si="200"/>
        <v>3400</v>
      </c>
      <c r="C1014" s="34" t="s">
        <v>17</v>
      </c>
      <c r="D1014" s="34" t="str">
        <f t="shared" si="201"/>
        <v>2</v>
      </c>
      <c r="E1014" s="34">
        <f t="shared" si="202"/>
        <v>5</v>
      </c>
      <c r="F1014" s="34" t="str">
        <f t="shared" si="203"/>
        <v>04</v>
      </c>
      <c r="G1014" s="34" t="str">
        <f t="shared" si="204"/>
        <v>005</v>
      </c>
      <c r="H1014" s="33" t="str">
        <f t="shared" si="205"/>
        <v>E001</v>
      </c>
      <c r="I1014" s="34">
        <f t="shared" si="206"/>
        <v>34101</v>
      </c>
      <c r="J1014" s="34">
        <f t="shared" si="197"/>
        <v>1</v>
      </c>
      <c r="K1014" s="34">
        <f t="shared" si="207"/>
        <v>4</v>
      </c>
      <c r="L1014" s="34">
        <f t="shared" si="208"/>
        <v>21</v>
      </c>
      <c r="M1014" s="34" t="s">
        <v>22</v>
      </c>
      <c r="N1014" s="32">
        <v>40040</v>
      </c>
      <c r="O1014" s="32" t="s">
        <v>55</v>
      </c>
      <c r="P1014" s="32">
        <v>57</v>
      </c>
      <c r="Q1014" s="32">
        <v>1</v>
      </c>
      <c r="R1014" s="32">
        <v>34101</v>
      </c>
      <c r="S1014" s="37">
        <f t="shared" si="198"/>
        <v>0</v>
      </c>
      <c r="T1014" s="37">
        <v>0</v>
      </c>
      <c r="U1014" s="37">
        <v>0</v>
      </c>
      <c r="V1014" s="37">
        <v>0</v>
      </c>
      <c r="W1014" s="37">
        <v>0</v>
      </c>
      <c r="X1014" s="37">
        <v>0</v>
      </c>
      <c r="Y1014" s="37">
        <v>0</v>
      </c>
      <c r="Z1014" s="37">
        <v>0</v>
      </c>
      <c r="AA1014" s="37">
        <v>0</v>
      </c>
      <c r="AB1014" s="37">
        <v>0</v>
      </c>
      <c r="AC1014" s="37">
        <v>0</v>
      </c>
      <c r="AD1014" s="37">
        <v>0</v>
      </c>
      <c r="AE1014" s="37">
        <v>0</v>
      </c>
      <c r="AF1014" s="31"/>
      <c r="AG1014" s="36">
        <v>0</v>
      </c>
      <c r="AH1014" s="24">
        <f t="shared" si="209"/>
        <v>0</v>
      </c>
    </row>
    <row r="1015" spans="1:34" s="24" customFormat="1" x14ac:dyDescent="0.2">
      <c r="A1015" s="33">
        <f t="shared" si="199"/>
        <v>3000</v>
      </c>
      <c r="B1015" s="33">
        <f t="shared" si="200"/>
        <v>3500</v>
      </c>
      <c r="C1015" s="34" t="s">
        <v>17</v>
      </c>
      <c r="D1015" s="34" t="str">
        <f t="shared" si="201"/>
        <v>2</v>
      </c>
      <c r="E1015" s="34">
        <f t="shared" si="202"/>
        <v>5</v>
      </c>
      <c r="F1015" s="34" t="str">
        <f t="shared" si="203"/>
        <v>04</v>
      </c>
      <c r="G1015" s="34" t="str">
        <f t="shared" si="204"/>
        <v>005</v>
      </c>
      <c r="H1015" s="33" t="str">
        <f t="shared" si="205"/>
        <v>E001</v>
      </c>
      <c r="I1015" s="34">
        <f t="shared" si="206"/>
        <v>35501</v>
      </c>
      <c r="J1015" s="34">
        <f t="shared" si="197"/>
        <v>1</v>
      </c>
      <c r="K1015" s="34">
        <f t="shared" si="207"/>
        <v>4</v>
      </c>
      <c r="L1015" s="34">
        <f t="shared" si="208"/>
        <v>21</v>
      </c>
      <c r="M1015" s="34" t="s">
        <v>22</v>
      </c>
      <c r="N1015" s="32">
        <v>40040</v>
      </c>
      <c r="O1015" s="32" t="s">
        <v>55</v>
      </c>
      <c r="P1015" s="32">
        <v>57</v>
      </c>
      <c r="Q1015" s="32">
        <v>1</v>
      </c>
      <c r="R1015" s="32">
        <v>35501</v>
      </c>
      <c r="S1015" s="37">
        <f t="shared" si="198"/>
        <v>5826</v>
      </c>
      <c r="T1015" s="37">
        <v>0</v>
      </c>
      <c r="U1015" s="37">
        <v>0</v>
      </c>
      <c r="V1015" s="37">
        <v>0</v>
      </c>
      <c r="W1015" s="37">
        <v>0</v>
      </c>
      <c r="X1015" s="37">
        <v>0</v>
      </c>
      <c r="Y1015" s="37">
        <v>0</v>
      </c>
      <c r="Z1015" s="37">
        <v>0</v>
      </c>
      <c r="AA1015" s="37">
        <v>0</v>
      </c>
      <c r="AB1015" s="37">
        <v>0</v>
      </c>
      <c r="AC1015" s="37">
        <v>5826</v>
      </c>
      <c r="AD1015" s="37">
        <v>0</v>
      </c>
      <c r="AE1015" s="37">
        <v>0</v>
      </c>
      <c r="AF1015" s="31"/>
      <c r="AG1015" s="36">
        <v>5826</v>
      </c>
      <c r="AH1015" s="24">
        <f t="shared" si="209"/>
        <v>0</v>
      </c>
    </row>
    <row r="1016" spans="1:34" s="24" customFormat="1" x14ac:dyDescent="0.2">
      <c r="A1016" s="33">
        <f t="shared" si="199"/>
        <v>3000</v>
      </c>
      <c r="B1016" s="33">
        <f t="shared" si="200"/>
        <v>3700</v>
      </c>
      <c r="C1016" s="34" t="s">
        <v>17</v>
      </c>
      <c r="D1016" s="34" t="str">
        <f t="shared" si="201"/>
        <v>2</v>
      </c>
      <c r="E1016" s="34">
        <f t="shared" si="202"/>
        <v>5</v>
      </c>
      <c r="F1016" s="34" t="str">
        <f t="shared" si="203"/>
        <v>04</v>
      </c>
      <c r="G1016" s="34" t="str">
        <f t="shared" si="204"/>
        <v>005</v>
      </c>
      <c r="H1016" s="33" t="str">
        <f t="shared" si="205"/>
        <v>E001</v>
      </c>
      <c r="I1016" s="34">
        <f t="shared" si="206"/>
        <v>37204</v>
      </c>
      <c r="J1016" s="34">
        <f t="shared" si="197"/>
        <v>1</v>
      </c>
      <c r="K1016" s="34">
        <f t="shared" si="207"/>
        <v>4</v>
      </c>
      <c r="L1016" s="34">
        <f t="shared" si="208"/>
        <v>21</v>
      </c>
      <c r="M1016" s="34" t="s">
        <v>22</v>
      </c>
      <c r="N1016" s="32">
        <v>40040</v>
      </c>
      <c r="O1016" s="32" t="s">
        <v>55</v>
      </c>
      <c r="P1016" s="32">
        <v>57</v>
      </c>
      <c r="Q1016" s="32">
        <v>1</v>
      </c>
      <c r="R1016" s="32">
        <v>37204</v>
      </c>
      <c r="S1016" s="37">
        <f t="shared" si="198"/>
        <v>17557</v>
      </c>
      <c r="T1016" s="37">
        <v>0</v>
      </c>
      <c r="U1016" s="37">
        <v>0</v>
      </c>
      <c r="V1016" s="37">
        <v>13000</v>
      </c>
      <c r="W1016" s="37">
        <v>0</v>
      </c>
      <c r="X1016" s="37">
        <v>0</v>
      </c>
      <c r="Y1016" s="37">
        <v>460</v>
      </c>
      <c r="Z1016" s="37">
        <v>516</v>
      </c>
      <c r="AA1016" s="37">
        <v>1468</v>
      </c>
      <c r="AB1016" s="37">
        <v>142</v>
      </c>
      <c r="AC1016" s="37">
        <v>1971</v>
      </c>
      <c r="AD1016" s="37">
        <v>0</v>
      </c>
      <c r="AE1016" s="37">
        <v>0</v>
      </c>
      <c r="AF1016" s="31"/>
      <c r="AG1016" s="36">
        <v>17557</v>
      </c>
      <c r="AH1016" s="24">
        <f t="shared" si="209"/>
        <v>0</v>
      </c>
    </row>
    <row r="1017" spans="1:34" s="24" customFormat="1" x14ac:dyDescent="0.2">
      <c r="A1017" s="33">
        <f t="shared" si="199"/>
        <v>3000</v>
      </c>
      <c r="B1017" s="33">
        <f t="shared" si="200"/>
        <v>3700</v>
      </c>
      <c r="C1017" s="34" t="s">
        <v>17</v>
      </c>
      <c r="D1017" s="34" t="str">
        <f t="shared" si="201"/>
        <v>2</v>
      </c>
      <c r="E1017" s="34">
        <f t="shared" si="202"/>
        <v>5</v>
      </c>
      <c r="F1017" s="34" t="str">
        <f t="shared" si="203"/>
        <v>04</v>
      </c>
      <c r="G1017" s="34" t="str">
        <f t="shared" si="204"/>
        <v>005</v>
      </c>
      <c r="H1017" s="33" t="str">
        <f t="shared" si="205"/>
        <v>E001</v>
      </c>
      <c r="I1017" s="34">
        <f t="shared" si="206"/>
        <v>37501</v>
      </c>
      <c r="J1017" s="34">
        <f t="shared" si="197"/>
        <v>1</v>
      </c>
      <c r="K1017" s="34">
        <f t="shared" si="207"/>
        <v>4</v>
      </c>
      <c r="L1017" s="34">
        <f t="shared" si="208"/>
        <v>21</v>
      </c>
      <c r="M1017" s="34" t="s">
        <v>22</v>
      </c>
      <c r="N1017" s="32">
        <v>40040</v>
      </c>
      <c r="O1017" s="32" t="s">
        <v>55</v>
      </c>
      <c r="P1017" s="32">
        <v>57</v>
      </c>
      <c r="Q1017" s="32">
        <v>1</v>
      </c>
      <c r="R1017" s="32">
        <v>37501</v>
      </c>
      <c r="S1017" s="37">
        <f t="shared" si="198"/>
        <v>3639</v>
      </c>
      <c r="T1017" s="37">
        <v>0</v>
      </c>
      <c r="U1017" s="37">
        <v>0</v>
      </c>
      <c r="V1017" s="37">
        <v>840</v>
      </c>
      <c r="W1017" s="37">
        <v>0</v>
      </c>
      <c r="X1017" s="37">
        <v>0</v>
      </c>
      <c r="Y1017" s="37">
        <v>0</v>
      </c>
      <c r="Z1017" s="37">
        <v>630</v>
      </c>
      <c r="AA1017" s="37">
        <v>2169</v>
      </c>
      <c r="AB1017" s="37">
        <v>0</v>
      </c>
      <c r="AC1017" s="37">
        <v>0</v>
      </c>
      <c r="AD1017" s="37">
        <v>0</v>
      </c>
      <c r="AE1017" s="37">
        <v>0</v>
      </c>
      <c r="AF1017" s="31"/>
      <c r="AG1017" s="36">
        <v>3639</v>
      </c>
      <c r="AH1017" s="24">
        <f t="shared" si="209"/>
        <v>0</v>
      </c>
    </row>
    <row r="1018" spans="1:34" s="24" customFormat="1" x14ac:dyDescent="0.2">
      <c r="A1018" s="33">
        <f t="shared" si="199"/>
        <v>3000</v>
      </c>
      <c r="B1018" s="33">
        <f t="shared" si="200"/>
        <v>3700</v>
      </c>
      <c r="C1018" s="34" t="s">
        <v>17</v>
      </c>
      <c r="D1018" s="34" t="str">
        <f t="shared" si="201"/>
        <v>2</v>
      </c>
      <c r="E1018" s="34">
        <f t="shared" si="202"/>
        <v>5</v>
      </c>
      <c r="F1018" s="34" t="str">
        <f t="shared" si="203"/>
        <v>04</v>
      </c>
      <c r="G1018" s="34" t="str">
        <f t="shared" si="204"/>
        <v>005</v>
      </c>
      <c r="H1018" s="33" t="str">
        <f t="shared" si="205"/>
        <v>E001</v>
      </c>
      <c r="I1018" s="34">
        <f t="shared" si="206"/>
        <v>37504</v>
      </c>
      <c r="J1018" s="34">
        <f t="shared" si="197"/>
        <v>1</v>
      </c>
      <c r="K1018" s="34">
        <f t="shared" si="207"/>
        <v>4</v>
      </c>
      <c r="L1018" s="34">
        <f t="shared" si="208"/>
        <v>21</v>
      </c>
      <c r="M1018" s="34" t="s">
        <v>22</v>
      </c>
      <c r="N1018" s="32">
        <v>40040</v>
      </c>
      <c r="O1018" s="32" t="s">
        <v>55</v>
      </c>
      <c r="P1018" s="32">
        <v>57</v>
      </c>
      <c r="Q1018" s="32">
        <v>1</v>
      </c>
      <c r="R1018" s="32">
        <v>37504</v>
      </c>
      <c r="S1018" s="37">
        <f t="shared" si="198"/>
        <v>2316</v>
      </c>
      <c r="T1018" s="37">
        <v>0</v>
      </c>
      <c r="U1018" s="37">
        <v>0</v>
      </c>
      <c r="V1018" s="37">
        <v>0</v>
      </c>
      <c r="W1018" s="37">
        <v>0</v>
      </c>
      <c r="X1018" s="37">
        <v>0</v>
      </c>
      <c r="Y1018" s="37">
        <v>2316</v>
      </c>
      <c r="Z1018" s="37">
        <v>0</v>
      </c>
      <c r="AA1018" s="37">
        <v>0</v>
      </c>
      <c r="AB1018" s="37">
        <v>0</v>
      </c>
      <c r="AC1018" s="37">
        <v>0</v>
      </c>
      <c r="AD1018" s="37">
        <v>0</v>
      </c>
      <c r="AE1018" s="37">
        <v>0</v>
      </c>
      <c r="AF1018" s="31"/>
      <c r="AG1018" s="36">
        <v>2316</v>
      </c>
      <c r="AH1018" s="24">
        <f t="shared" si="209"/>
        <v>0</v>
      </c>
    </row>
    <row r="1019" spans="1:34" s="24" customFormat="1" x14ac:dyDescent="0.2">
      <c r="A1019" s="33">
        <f t="shared" si="199"/>
        <v>2000</v>
      </c>
      <c r="B1019" s="33">
        <f t="shared" si="200"/>
        <v>2100</v>
      </c>
      <c r="C1019" s="34" t="s">
        <v>17</v>
      </c>
      <c r="D1019" s="34" t="str">
        <f t="shared" si="201"/>
        <v>2</v>
      </c>
      <c r="E1019" s="34">
        <f t="shared" si="202"/>
        <v>5</v>
      </c>
      <c r="F1019" s="34" t="str">
        <f t="shared" si="203"/>
        <v>04</v>
      </c>
      <c r="G1019" s="34" t="str">
        <f t="shared" si="204"/>
        <v>005</v>
      </c>
      <c r="H1019" s="33" t="str">
        <f t="shared" si="205"/>
        <v>E001</v>
      </c>
      <c r="I1019" s="34">
        <f t="shared" si="206"/>
        <v>21201</v>
      </c>
      <c r="J1019" s="34">
        <f t="shared" si="197"/>
        <v>1</v>
      </c>
      <c r="K1019" s="34">
        <f t="shared" si="207"/>
        <v>1</v>
      </c>
      <c r="L1019" s="34">
        <f t="shared" si="208"/>
        <v>21</v>
      </c>
      <c r="M1019" s="34" t="s">
        <v>22</v>
      </c>
      <c r="N1019" s="30">
        <v>40040</v>
      </c>
      <c r="O1019" s="30" t="s">
        <v>55</v>
      </c>
      <c r="P1019" s="30">
        <v>57</v>
      </c>
      <c r="Q1019" s="30">
        <v>2</v>
      </c>
      <c r="R1019" s="30">
        <v>21201</v>
      </c>
      <c r="S1019" s="24">
        <f t="shared" si="198"/>
        <v>4796.09</v>
      </c>
      <c r="Z1019" s="24">
        <v>4796.09</v>
      </c>
      <c r="AG1019" s="35">
        <v>4796.09</v>
      </c>
      <c r="AH1019" s="24">
        <f t="shared" si="209"/>
        <v>0</v>
      </c>
    </row>
    <row r="1020" spans="1:34" s="24" customFormat="1" x14ac:dyDescent="0.2">
      <c r="A1020" s="33">
        <f t="shared" si="199"/>
        <v>2000</v>
      </c>
      <c r="B1020" s="33">
        <f t="shared" si="200"/>
        <v>2100</v>
      </c>
      <c r="C1020" s="34" t="s">
        <v>17</v>
      </c>
      <c r="D1020" s="34" t="str">
        <f t="shared" si="201"/>
        <v>2</v>
      </c>
      <c r="E1020" s="34">
        <f t="shared" si="202"/>
        <v>5</v>
      </c>
      <c r="F1020" s="34" t="str">
        <f t="shared" si="203"/>
        <v>04</v>
      </c>
      <c r="G1020" s="34" t="str">
        <f t="shared" si="204"/>
        <v>005</v>
      </c>
      <c r="H1020" s="33" t="str">
        <f t="shared" si="205"/>
        <v>E001</v>
      </c>
      <c r="I1020" s="34">
        <f t="shared" si="206"/>
        <v>21401</v>
      </c>
      <c r="J1020" s="34">
        <f t="shared" si="197"/>
        <v>1</v>
      </c>
      <c r="K1020" s="34">
        <f t="shared" si="207"/>
        <v>1</v>
      </c>
      <c r="L1020" s="34">
        <f t="shared" si="208"/>
        <v>21</v>
      </c>
      <c r="M1020" s="34" t="s">
        <v>22</v>
      </c>
      <c r="N1020" s="30">
        <v>40040</v>
      </c>
      <c r="O1020" s="30" t="s">
        <v>55</v>
      </c>
      <c r="P1020" s="30">
        <v>57</v>
      </c>
      <c r="Q1020" s="30">
        <v>2</v>
      </c>
      <c r="R1020" s="30">
        <v>21401</v>
      </c>
      <c r="S1020" s="24">
        <f t="shared" si="198"/>
        <v>9592.18</v>
      </c>
      <c r="T1020" s="24">
        <v>0</v>
      </c>
      <c r="X1020" s="24">
        <v>3000</v>
      </c>
      <c r="Y1020" s="24">
        <v>0</v>
      </c>
      <c r="AB1020" s="24">
        <v>3000</v>
      </c>
      <c r="AD1020" s="24">
        <v>3592.18</v>
      </c>
      <c r="AG1020" s="35">
        <v>9592.18</v>
      </c>
      <c r="AH1020" s="24">
        <f t="shared" si="209"/>
        <v>0</v>
      </c>
    </row>
    <row r="1021" spans="1:34" s="24" customFormat="1" x14ac:dyDescent="0.2">
      <c r="A1021" s="33">
        <f t="shared" si="199"/>
        <v>2000</v>
      </c>
      <c r="B1021" s="33">
        <f t="shared" si="200"/>
        <v>2200</v>
      </c>
      <c r="C1021" s="34" t="s">
        <v>17</v>
      </c>
      <c r="D1021" s="34" t="str">
        <f t="shared" si="201"/>
        <v>2</v>
      </c>
      <c r="E1021" s="34">
        <f t="shared" si="202"/>
        <v>5</v>
      </c>
      <c r="F1021" s="34" t="str">
        <f t="shared" si="203"/>
        <v>04</v>
      </c>
      <c r="G1021" s="34" t="str">
        <f t="shared" si="204"/>
        <v>005</v>
      </c>
      <c r="H1021" s="33" t="str">
        <f t="shared" si="205"/>
        <v>E001</v>
      </c>
      <c r="I1021" s="34">
        <f t="shared" si="206"/>
        <v>22301</v>
      </c>
      <c r="J1021" s="34">
        <f t="shared" si="197"/>
        <v>1</v>
      </c>
      <c r="K1021" s="34">
        <f t="shared" si="207"/>
        <v>1</v>
      </c>
      <c r="L1021" s="34">
        <f t="shared" si="208"/>
        <v>21</v>
      </c>
      <c r="M1021" s="34" t="s">
        <v>22</v>
      </c>
      <c r="N1021" s="30">
        <v>40040</v>
      </c>
      <c r="O1021" s="30" t="s">
        <v>55</v>
      </c>
      <c r="P1021" s="30">
        <v>57</v>
      </c>
      <c r="Q1021" s="30">
        <v>2</v>
      </c>
      <c r="R1021" s="30">
        <v>22301</v>
      </c>
      <c r="S1021" s="24">
        <f t="shared" si="198"/>
        <v>4796.09</v>
      </c>
      <c r="AA1021" s="24">
        <v>3131.76</v>
      </c>
      <c r="AB1021" s="24">
        <v>112.43</v>
      </c>
      <c r="AC1021" s="24">
        <v>572</v>
      </c>
      <c r="AD1021" s="24">
        <v>350.9</v>
      </c>
      <c r="AE1021" s="24">
        <v>629</v>
      </c>
      <c r="AG1021" s="35">
        <v>4796.09</v>
      </c>
      <c r="AH1021" s="24">
        <f t="shared" si="209"/>
        <v>0</v>
      </c>
    </row>
    <row r="1022" spans="1:34" s="24" customFormat="1" x14ac:dyDescent="0.2">
      <c r="A1022" s="33">
        <f t="shared" si="199"/>
        <v>2000</v>
      </c>
      <c r="B1022" s="33">
        <f t="shared" si="200"/>
        <v>2400</v>
      </c>
      <c r="C1022" s="34" t="s">
        <v>17</v>
      </c>
      <c r="D1022" s="34" t="str">
        <f t="shared" si="201"/>
        <v>2</v>
      </c>
      <c r="E1022" s="34">
        <f t="shared" si="202"/>
        <v>5</v>
      </c>
      <c r="F1022" s="34" t="str">
        <f t="shared" si="203"/>
        <v>04</v>
      </c>
      <c r="G1022" s="34" t="str">
        <f t="shared" si="204"/>
        <v>005</v>
      </c>
      <c r="H1022" s="33" t="str">
        <f t="shared" si="205"/>
        <v>E001</v>
      </c>
      <c r="I1022" s="34">
        <f t="shared" si="206"/>
        <v>24201</v>
      </c>
      <c r="J1022" s="34">
        <f t="shared" si="197"/>
        <v>1</v>
      </c>
      <c r="K1022" s="34">
        <f t="shared" si="207"/>
        <v>1</v>
      </c>
      <c r="L1022" s="34">
        <f t="shared" si="208"/>
        <v>21</v>
      </c>
      <c r="M1022" s="34" t="s">
        <v>22</v>
      </c>
      <c r="N1022" s="30">
        <v>40040</v>
      </c>
      <c r="O1022" s="30" t="s">
        <v>55</v>
      </c>
      <c r="P1022" s="30">
        <v>57</v>
      </c>
      <c r="Q1022" s="30">
        <v>2</v>
      </c>
      <c r="R1022" s="30">
        <v>24201</v>
      </c>
      <c r="S1022" s="24">
        <f t="shared" si="198"/>
        <v>23980.45</v>
      </c>
      <c r="W1022" s="24">
        <v>5000</v>
      </c>
      <c r="Z1022" s="24">
        <v>5000</v>
      </c>
      <c r="AE1022" s="24">
        <v>13980.45</v>
      </c>
      <c r="AG1022" s="35">
        <v>23980.45</v>
      </c>
      <c r="AH1022" s="24">
        <f t="shared" si="209"/>
        <v>0</v>
      </c>
    </row>
    <row r="1023" spans="1:34" s="24" customFormat="1" x14ac:dyDescent="0.2">
      <c r="A1023" s="33">
        <f t="shared" si="199"/>
        <v>2000</v>
      </c>
      <c r="B1023" s="33">
        <f t="shared" si="200"/>
        <v>2400</v>
      </c>
      <c r="C1023" s="34" t="s">
        <v>17</v>
      </c>
      <c r="D1023" s="34" t="str">
        <f t="shared" si="201"/>
        <v>2</v>
      </c>
      <c r="E1023" s="34">
        <f t="shared" si="202"/>
        <v>5</v>
      </c>
      <c r="F1023" s="34" t="str">
        <f t="shared" si="203"/>
        <v>04</v>
      </c>
      <c r="G1023" s="34" t="str">
        <f t="shared" si="204"/>
        <v>005</v>
      </c>
      <c r="H1023" s="33" t="str">
        <f t="shared" si="205"/>
        <v>E001</v>
      </c>
      <c r="I1023" s="34">
        <f t="shared" si="206"/>
        <v>24401</v>
      </c>
      <c r="J1023" s="34">
        <f t="shared" si="197"/>
        <v>1</v>
      </c>
      <c r="K1023" s="34">
        <f t="shared" si="207"/>
        <v>1</v>
      </c>
      <c r="L1023" s="34">
        <f t="shared" si="208"/>
        <v>21</v>
      </c>
      <c r="M1023" s="34" t="s">
        <v>22</v>
      </c>
      <c r="N1023" s="30">
        <v>40040</v>
      </c>
      <c r="O1023" s="30" t="s">
        <v>55</v>
      </c>
      <c r="P1023" s="30">
        <v>57</v>
      </c>
      <c r="Q1023" s="30">
        <v>2</v>
      </c>
      <c r="R1023" s="30">
        <v>24401</v>
      </c>
      <c r="S1023" s="24">
        <f t="shared" si="198"/>
        <v>10551.4</v>
      </c>
      <c r="X1023" s="24">
        <v>3000</v>
      </c>
      <c r="AA1023" s="24">
        <v>3000</v>
      </c>
      <c r="AC1023" s="24">
        <v>4551.3999999999996</v>
      </c>
      <c r="AG1023" s="35">
        <v>10551.4</v>
      </c>
      <c r="AH1023" s="24">
        <f t="shared" si="209"/>
        <v>0</v>
      </c>
    </row>
    <row r="1024" spans="1:34" s="24" customFormat="1" x14ac:dyDescent="0.2">
      <c r="A1024" s="33">
        <f t="shared" si="199"/>
        <v>2000</v>
      </c>
      <c r="B1024" s="33">
        <f t="shared" si="200"/>
        <v>2400</v>
      </c>
      <c r="C1024" s="34" t="s">
        <v>17</v>
      </c>
      <c r="D1024" s="34" t="str">
        <f t="shared" si="201"/>
        <v>2</v>
      </c>
      <c r="E1024" s="34">
        <f t="shared" si="202"/>
        <v>5</v>
      </c>
      <c r="F1024" s="34" t="str">
        <f t="shared" si="203"/>
        <v>04</v>
      </c>
      <c r="G1024" s="34" t="str">
        <f t="shared" si="204"/>
        <v>005</v>
      </c>
      <c r="H1024" s="33" t="str">
        <f t="shared" si="205"/>
        <v>E001</v>
      </c>
      <c r="I1024" s="34">
        <f t="shared" si="206"/>
        <v>24601</v>
      </c>
      <c r="J1024" s="34">
        <f t="shared" si="197"/>
        <v>1</v>
      </c>
      <c r="K1024" s="34">
        <f t="shared" si="207"/>
        <v>1</v>
      </c>
      <c r="L1024" s="34">
        <f t="shared" si="208"/>
        <v>21</v>
      </c>
      <c r="M1024" s="34" t="s">
        <v>22</v>
      </c>
      <c r="N1024" s="30">
        <v>40040</v>
      </c>
      <c r="O1024" s="30" t="s">
        <v>55</v>
      </c>
      <c r="P1024" s="30">
        <v>57</v>
      </c>
      <c r="Q1024" s="30">
        <v>2</v>
      </c>
      <c r="R1024" s="30">
        <v>24601</v>
      </c>
      <c r="S1024" s="24">
        <f t="shared" si="198"/>
        <v>4796.09</v>
      </c>
      <c r="Y1024" s="24">
        <v>4796.09</v>
      </c>
      <c r="AG1024" s="35">
        <v>4796.09</v>
      </c>
      <c r="AH1024" s="24">
        <f t="shared" si="209"/>
        <v>0</v>
      </c>
    </row>
    <row r="1025" spans="1:34" s="24" customFormat="1" x14ac:dyDescent="0.2">
      <c r="A1025" s="33">
        <f t="shared" si="199"/>
        <v>2000</v>
      </c>
      <c r="B1025" s="33">
        <f t="shared" si="200"/>
        <v>2400</v>
      </c>
      <c r="C1025" s="34" t="s">
        <v>17</v>
      </c>
      <c r="D1025" s="34" t="str">
        <f t="shared" si="201"/>
        <v>2</v>
      </c>
      <c r="E1025" s="34">
        <f t="shared" si="202"/>
        <v>5</v>
      </c>
      <c r="F1025" s="34" t="str">
        <f t="shared" si="203"/>
        <v>04</v>
      </c>
      <c r="G1025" s="34" t="str">
        <f t="shared" si="204"/>
        <v>005</v>
      </c>
      <c r="H1025" s="33" t="str">
        <f t="shared" si="205"/>
        <v>E001</v>
      </c>
      <c r="I1025" s="34">
        <f t="shared" si="206"/>
        <v>24801</v>
      </c>
      <c r="J1025" s="34">
        <f t="shared" si="197"/>
        <v>1</v>
      </c>
      <c r="K1025" s="34">
        <f t="shared" si="207"/>
        <v>1</v>
      </c>
      <c r="L1025" s="34">
        <f t="shared" si="208"/>
        <v>21</v>
      </c>
      <c r="M1025" s="34" t="s">
        <v>22</v>
      </c>
      <c r="N1025" s="30">
        <v>40040</v>
      </c>
      <c r="O1025" s="30" t="s">
        <v>55</v>
      </c>
      <c r="P1025" s="30">
        <v>57</v>
      </c>
      <c r="Q1025" s="30">
        <v>2</v>
      </c>
      <c r="R1025" s="30">
        <v>24801</v>
      </c>
      <c r="S1025" s="24">
        <f t="shared" si="198"/>
        <v>52756.99</v>
      </c>
      <c r="V1025" s="24">
        <v>2000</v>
      </c>
      <c r="Y1025" s="24">
        <v>4000</v>
      </c>
      <c r="Z1025" s="24">
        <v>4000</v>
      </c>
      <c r="AA1025" s="24">
        <v>4000</v>
      </c>
      <c r="AB1025" s="24">
        <v>10000</v>
      </c>
      <c r="AC1025" s="24">
        <v>15000</v>
      </c>
      <c r="AD1025" s="24">
        <v>13756.99</v>
      </c>
      <c r="AG1025" s="35">
        <v>52756.99</v>
      </c>
      <c r="AH1025" s="24">
        <f t="shared" si="209"/>
        <v>0</v>
      </c>
    </row>
    <row r="1026" spans="1:34" s="24" customFormat="1" x14ac:dyDescent="0.2">
      <c r="A1026" s="33">
        <f t="shared" si="199"/>
        <v>2000</v>
      </c>
      <c r="B1026" s="33">
        <f t="shared" si="200"/>
        <v>2400</v>
      </c>
      <c r="C1026" s="34" t="s">
        <v>17</v>
      </c>
      <c r="D1026" s="34" t="str">
        <f t="shared" si="201"/>
        <v>2</v>
      </c>
      <c r="E1026" s="34">
        <f t="shared" si="202"/>
        <v>5</v>
      </c>
      <c r="F1026" s="34" t="str">
        <f t="shared" si="203"/>
        <v>04</v>
      </c>
      <c r="G1026" s="34" t="str">
        <f t="shared" si="204"/>
        <v>005</v>
      </c>
      <c r="H1026" s="33" t="str">
        <f t="shared" si="205"/>
        <v>E001</v>
      </c>
      <c r="I1026" s="34">
        <f t="shared" si="206"/>
        <v>24901</v>
      </c>
      <c r="J1026" s="34">
        <f t="shared" si="197"/>
        <v>1</v>
      </c>
      <c r="K1026" s="34">
        <f t="shared" si="207"/>
        <v>1</v>
      </c>
      <c r="L1026" s="34">
        <f t="shared" si="208"/>
        <v>21</v>
      </c>
      <c r="M1026" s="34" t="s">
        <v>22</v>
      </c>
      <c r="N1026" s="30">
        <v>40040</v>
      </c>
      <c r="O1026" s="30" t="s">
        <v>55</v>
      </c>
      <c r="P1026" s="30">
        <v>57</v>
      </c>
      <c r="Q1026" s="30">
        <v>2</v>
      </c>
      <c r="R1026" s="30">
        <v>24901</v>
      </c>
      <c r="S1026" s="24">
        <f t="shared" si="198"/>
        <v>5755.3099999999995</v>
      </c>
      <c r="Z1026" s="24">
        <v>1500</v>
      </c>
      <c r="AB1026" s="24">
        <v>1500</v>
      </c>
      <c r="AC1026" s="24">
        <v>2755.31</v>
      </c>
      <c r="AG1026" s="35">
        <v>5755.3099999999995</v>
      </c>
      <c r="AH1026" s="24">
        <f t="shared" si="209"/>
        <v>0</v>
      </c>
    </row>
    <row r="1027" spans="1:34" s="24" customFormat="1" x14ac:dyDescent="0.2">
      <c r="A1027" s="33">
        <f t="shared" si="199"/>
        <v>2000</v>
      </c>
      <c r="B1027" s="33">
        <f t="shared" si="200"/>
        <v>2500</v>
      </c>
      <c r="C1027" s="34" t="s">
        <v>17</v>
      </c>
      <c r="D1027" s="34" t="str">
        <f t="shared" si="201"/>
        <v>2</v>
      </c>
      <c r="E1027" s="34">
        <f t="shared" si="202"/>
        <v>5</v>
      </c>
      <c r="F1027" s="34" t="str">
        <f t="shared" si="203"/>
        <v>04</v>
      </c>
      <c r="G1027" s="34" t="str">
        <f t="shared" si="204"/>
        <v>005</v>
      </c>
      <c r="H1027" s="33" t="str">
        <f t="shared" si="205"/>
        <v>E001</v>
      </c>
      <c r="I1027" s="34">
        <f t="shared" si="206"/>
        <v>25101</v>
      </c>
      <c r="J1027" s="34">
        <f t="shared" ref="J1027:J1090" si="210">IF($A1027&lt;=4000,1,IF($A1027=5000,2,IF($A1027=6000,3,"")))</f>
        <v>1</v>
      </c>
      <c r="K1027" s="34">
        <f t="shared" si="207"/>
        <v>1</v>
      </c>
      <c r="L1027" s="34">
        <f t="shared" si="208"/>
        <v>21</v>
      </c>
      <c r="M1027" s="34" t="s">
        <v>22</v>
      </c>
      <c r="N1027" s="30">
        <v>40040</v>
      </c>
      <c r="O1027" s="30" t="s">
        <v>55</v>
      </c>
      <c r="P1027" s="30">
        <v>57</v>
      </c>
      <c r="Q1027" s="30">
        <v>2</v>
      </c>
      <c r="R1027" s="30">
        <v>25101</v>
      </c>
      <c r="S1027" s="24">
        <f t="shared" ref="S1027:S1090" si="211">SUM(T1027:AE1027)</f>
        <v>191843.58</v>
      </c>
      <c r="T1027" s="24">
        <v>0</v>
      </c>
      <c r="U1027" s="24">
        <v>0</v>
      </c>
      <c r="V1027" s="24">
        <v>3000</v>
      </c>
      <c r="W1027" s="24">
        <v>5000</v>
      </c>
      <c r="X1027" s="24">
        <v>10000</v>
      </c>
      <c r="Y1027" s="24">
        <v>30000</v>
      </c>
      <c r="Z1027" s="24">
        <v>82000</v>
      </c>
      <c r="AA1027" s="24">
        <v>25000</v>
      </c>
      <c r="AB1027" s="24">
        <v>17000</v>
      </c>
      <c r="AC1027" s="24">
        <v>11000</v>
      </c>
      <c r="AD1027" s="24">
        <v>8843.58</v>
      </c>
      <c r="AG1027" s="35">
        <v>191843.58</v>
      </c>
      <c r="AH1027" s="24">
        <f t="shared" si="209"/>
        <v>0</v>
      </c>
    </row>
    <row r="1028" spans="1:34" s="24" customFormat="1" x14ac:dyDescent="0.2">
      <c r="A1028" s="33">
        <f t="shared" ref="A1028:A1091" si="212">LEFT(B1028,1)*1000</f>
        <v>2000</v>
      </c>
      <c r="B1028" s="33">
        <f t="shared" ref="B1028:B1091" si="213">LEFT(R1028,2)*100</f>
        <v>2500</v>
      </c>
      <c r="C1028" s="34" t="s">
        <v>17</v>
      </c>
      <c r="D1028" s="34" t="str">
        <f t="shared" ref="D1028:D1091" si="214">IF($H1028="O001",1,"2")</f>
        <v>2</v>
      </c>
      <c r="E1028" s="34">
        <f t="shared" ref="E1028:E1091" si="215">IF($H1028="O001",3,5)</f>
        <v>5</v>
      </c>
      <c r="F1028" s="34" t="str">
        <f t="shared" ref="F1028:F1091" si="216">IF($H1028="E001","04",IF($H1028="M001","04",IF($H1028="O001","04","")))</f>
        <v>04</v>
      </c>
      <c r="G1028" s="34" t="str">
        <f t="shared" ref="G1028:G1091" si="217">IF($H1028="E001","005",IF($H1028="M001","002",IF($H1028="O001","001","")))</f>
        <v>005</v>
      </c>
      <c r="H1028" s="33" t="str">
        <f t="shared" ref="H1028:H1091" si="218">LEFT($O1028,2)&amp;"01"</f>
        <v>E001</v>
      </c>
      <c r="I1028" s="34">
        <f t="shared" ref="I1028:I1091" si="219">R1028</f>
        <v>25201</v>
      </c>
      <c r="J1028" s="34">
        <f t="shared" si="210"/>
        <v>1</v>
      </c>
      <c r="K1028" s="34">
        <f t="shared" ref="K1028:K1091" si="220">IF($Q1028=1,4,IF($Q1028=4,4,1))</f>
        <v>1</v>
      </c>
      <c r="L1028" s="34">
        <f t="shared" ref="L1028:L1091" si="221">IF(N1028=40010,27,IF(N1028=40020,24,IF(N1028=40030,30,IF(N1028=40040,21,IF(N1028=40050,30,IF(N1028=40060,4,15))))))</f>
        <v>21</v>
      </c>
      <c r="M1028" s="34" t="s">
        <v>22</v>
      </c>
      <c r="N1028" s="30">
        <v>40040</v>
      </c>
      <c r="O1028" s="30" t="s">
        <v>55</v>
      </c>
      <c r="P1028" s="30">
        <v>57</v>
      </c>
      <c r="Q1028" s="30">
        <v>2</v>
      </c>
      <c r="R1028" s="30">
        <v>25201</v>
      </c>
      <c r="S1028" s="24">
        <f t="shared" si="211"/>
        <v>201435.76</v>
      </c>
      <c r="V1028" s="24">
        <v>30000</v>
      </c>
      <c r="W1028" s="24">
        <v>10000</v>
      </c>
      <c r="X1028" s="24">
        <v>60000</v>
      </c>
      <c r="Y1028" s="24">
        <v>45000</v>
      </c>
      <c r="Z1028" s="24">
        <v>18000</v>
      </c>
      <c r="AA1028" s="24">
        <v>10000</v>
      </c>
      <c r="AB1028" s="24">
        <v>5000</v>
      </c>
      <c r="AC1028" s="24">
        <v>22000</v>
      </c>
      <c r="AD1028" s="24">
        <v>1435.76</v>
      </c>
      <c r="AG1028" s="35">
        <v>201435.76</v>
      </c>
      <c r="AH1028" s="24">
        <f t="shared" ref="AH1028:AH1091" si="222">S1028-AG1028</f>
        <v>0</v>
      </c>
    </row>
    <row r="1029" spans="1:34" s="24" customFormat="1" x14ac:dyDescent="0.2">
      <c r="A1029" s="33">
        <f t="shared" si="212"/>
        <v>2000</v>
      </c>
      <c r="B1029" s="33">
        <f t="shared" si="213"/>
        <v>2500</v>
      </c>
      <c r="C1029" s="34" t="s">
        <v>17</v>
      </c>
      <c r="D1029" s="34" t="str">
        <f t="shared" si="214"/>
        <v>2</v>
      </c>
      <c r="E1029" s="34">
        <f t="shared" si="215"/>
        <v>5</v>
      </c>
      <c r="F1029" s="34" t="str">
        <f t="shared" si="216"/>
        <v>04</v>
      </c>
      <c r="G1029" s="34" t="str">
        <f t="shared" si="217"/>
        <v>005</v>
      </c>
      <c r="H1029" s="33" t="str">
        <f t="shared" si="218"/>
        <v>E001</v>
      </c>
      <c r="I1029" s="34">
        <f t="shared" si="219"/>
        <v>25501</v>
      </c>
      <c r="J1029" s="34">
        <f t="shared" si="210"/>
        <v>1</v>
      </c>
      <c r="K1029" s="34">
        <f t="shared" si="220"/>
        <v>1</v>
      </c>
      <c r="L1029" s="34">
        <f t="shared" si="221"/>
        <v>21</v>
      </c>
      <c r="M1029" s="34" t="s">
        <v>22</v>
      </c>
      <c r="N1029" s="30">
        <v>40040</v>
      </c>
      <c r="O1029" s="30" t="s">
        <v>55</v>
      </c>
      <c r="P1029" s="30">
        <v>57</v>
      </c>
      <c r="Q1029" s="30">
        <v>2</v>
      </c>
      <c r="R1029" s="30">
        <v>25501</v>
      </c>
      <c r="S1029" s="24">
        <f t="shared" si="211"/>
        <v>235008.39</v>
      </c>
      <c r="U1029" s="24">
        <v>0</v>
      </c>
      <c r="V1029" s="24">
        <v>65000</v>
      </c>
      <c r="W1029" s="24">
        <v>5000</v>
      </c>
      <c r="X1029" s="24">
        <v>8000</v>
      </c>
      <c r="Y1029" s="24">
        <v>5000</v>
      </c>
      <c r="Z1029" s="24">
        <v>80000</v>
      </c>
      <c r="AA1029" s="24">
        <v>15000</v>
      </c>
      <c r="AB1029" s="24">
        <v>30000</v>
      </c>
      <c r="AC1029" s="24">
        <v>5000</v>
      </c>
      <c r="AD1029" s="24">
        <v>5000</v>
      </c>
      <c r="AE1029" s="24">
        <v>17008.39</v>
      </c>
      <c r="AG1029" s="35">
        <v>235008.39</v>
      </c>
      <c r="AH1029" s="24">
        <f t="shared" si="222"/>
        <v>0</v>
      </c>
    </row>
    <row r="1030" spans="1:34" s="24" customFormat="1" x14ac:dyDescent="0.2">
      <c r="A1030" s="33">
        <f t="shared" si="212"/>
        <v>2000</v>
      </c>
      <c r="B1030" s="33">
        <f t="shared" si="213"/>
        <v>2500</v>
      </c>
      <c r="C1030" s="34" t="s">
        <v>17</v>
      </c>
      <c r="D1030" s="34" t="str">
        <f t="shared" si="214"/>
        <v>2</v>
      </c>
      <c r="E1030" s="34">
        <f t="shared" si="215"/>
        <v>5</v>
      </c>
      <c r="F1030" s="34" t="str">
        <f t="shared" si="216"/>
        <v>04</v>
      </c>
      <c r="G1030" s="34" t="str">
        <f t="shared" si="217"/>
        <v>005</v>
      </c>
      <c r="H1030" s="33" t="str">
        <f t="shared" si="218"/>
        <v>E001</v>
      </c>
      <c r="I1030" s="34">
        <f t="shared" si="219"/>
        <v>25901</v>
      </c>
      <c r="J1030" s="34">
        <f t="shared" si="210"/>
        <v>1</v>
      </c>
      <c r="K1030" s="34">
        <f t="shared" si="220"/>
        <v>1</v>
      </c>
      <c r="L1030" s="34">
        <f t="shared" si="221"/>
        <v>21</v>
      </c>
      <c r="M1030" s="34" t="s">
        <v>22</v>
      </c>
      <c r="N1030" s="30">
        <v>40040</v>
      </c>
      <c r="O1030" s="30" t="s">
        <v>55</v>
      </c>
      <c r="P1030" s="30">
        <v>57</v>
      </c>
      <c r="Q1030" s="30">
        <v>2</v>
      </c>
      <c r="R1030" s="30">
        <v>25901</v>
      </c>
      <c r="S1030" s="24">
        <f t="shared" si="211"/>
        <v>15347.59</v>
      </c>
      <c r="Z1030" s="24">
        <v>5000</v>
      </c>
      <c r="AC1030" s="24">
        <v>5000</v>
      </c>
      <c r="AE1030" s="24">
        <v>5347.59</v>
      </c>
      <c r="AG1030" s="35">
        <v>15347.59</v>
      </c>
      <c r="AH1030" s="24">
        <f t="shared" si="222"/>
        <v>0</v>
      </c>
    </row>
    <row r="1031" spans="1:34" s="24" customFormat="1" x14ac:dyDescent="0.2">
      <c r="A1031" s="33">
        <f t="shared" si="212"/>
        <v>2000</v>
      </c>
      <c r="B1031" s="33">
        <f t="shared" si="213"/>
        <v>2700</v>
      </c>
      <c r="C1031" s="34" t="s">
        <v>17</v>
      </c>
      <c r="D1031" s="34" t="str">
        <f t="shared" si="214"/>
        <v>2</v>
      </c>
      <c r="E1031" s="34">
        <f t="shared" si="215"/>
        <v>5</v>
      </c>
      <c r="F1031" s="34" t="str">
        <f t="shared" si="216"/>
        <v>04</v>
      </c>
      <c r="G1031" s="34" t="str">
        <f t="shared" si="217"/>
        <v>005</v>
      </c>
      <c r="H1031" s="33" t="str">
        <f t="shared" si="218"/>
        <v>E001</v>
      </c>
      <c r="I1031" s="34">
        <f t="shared" si="219"/>
        <v>27401</v>
      </c>
      <c r="J1031" s="34">
        <f t="shared" si="210"/>
        <v>1</v>
      </c>
      <c r="K1031" s="34">
        <f t="shared" si="220"/>
        <v>1</v>
      </c>
      <c r="L1031" s="34">
        <f t="shared" si="221"/>
        <v>21</v>
      </c>
      <c r="M1031" s="34" t="s">
        <v>22</v>
      </c>
      <c r="N1031" s="30">
        <v>40040</v>
      </c>
      <c r="O1031" s="30" t="s">
        <v>55</v>
      </c>
      <c r="P1031" s="30">
        <v>57</v>
      </c>
      <c r="Q1031" s="30">
        <v>2</v>
      </c>
      <c r="R1031" s="30">
        <v>27401</v>
      </c>
      <c r="S1031" s="24">
        <f t="shared" si="211"/>
        <v>2877.6</v>
      </c>
      <c r="W1031" s="24">
        <v>359</v>
      </c>
      <c r="Y1031" s="24">
        <v>1249</v>
      </c>
      <c r="Z1031" s="24">
        <v>1269.5999999999999</v>
      </c>
      <c r="AB1031" s="24">
        <v>0</v>
      </c>
      <c r="AG1031" s="35">
        <v>2877.6</v>
      </c>
      <c r="AH1031" s="24">
        <f t="shared" si="222"/>
        <v>0</v>
      </c>
    </row>
    <row r="1032" spans="1:34" s="24" customFormat="1" x14ac:dyDescent="0.2">
      <c r="A1032" s="33">
        <f t="shared" si="212"/>
        <v>2000</v>
      </c>
      <c r="B1032" s="33">
        <f t="shared" si="213"/>
        <v>2900</v>
      </c>
      <c r="C1032" s="34" t="s">
        <v>17</v>
      </c>
      <c r="D1032" s="34" t="str">
        <f t="shared" si="214"/>
        <v>2</v>
      </c>
      <c r="E1032" s="34">
        <f t="shared" si="215"/>
        <v>5</v>
      </c>
      <c r="F1032" s="34" t="str">
        <f t="shared" si="216"/>
        <v>04</v>
      </c>
      <c r="G1032" s="34" t="str">
        <f t="shared" si="217"/>
        <v>005</v>
      </c>
      <c r="H1032" s="33" t="str">
        <f t="shared" si="218"/>
        <v>E001</v>
      </c>
      <c r="I1032" s="34">
        <f t="shared" si="219"/>
        <v>29101</v>
      </c>
      <c r="J1032" s="34">
        <f t="shared" si="210"/>
        <v>1</v>
      </c>
      <c r="K1032" s="34">
        <f t="shared" si="220"/>
        <v>1</v>
      </c>
      <c r="L1032" s="34">
        <f t="shared" si="221"/>
        <v>21</v>
      </c>
      <c r="M1032" s="34" t="s">
        <v>22</v>
      </c>
      <c r="N1032" s="30">
        <v>40040</v>
      </c>
      <c r="O1032" s="30" t="s">
        <v>55</v>
      </c>
      <c r="P1032" s="30">
        <v>57</v>
      </c>
      <c r="Q1032" s="30">
        <v>2</v>
      </c>
      <c r="R1032" s="30">
        <v>29101</v>
      </c>
      <c r="S1032" s="24">
        <f t="shared" si="211"/>
        <v>23980.45</v>
      </c>
      <c r="Z1032" s="24">
        <v>8000</v>
      </c>
      <c r="AB1032" s="24">
        <v>5000</v>
      </c>
      <c r="AC1032" s="24">
        <v>5000</v>
      </c>
      <c r="AD1032" s="24">
        <v>5980.45</v>
      </c>
      <c r="AG1032" s="35">
        <v>23980.45</v>
      </c>
      <c r="AH1032" s="24">
        <f t="shared" si="222"/>
        <v>0</v>
      </c>
    </row>
    <row r="1033" spans="1:34" s="24" customFormat="1" x14ac:dyDescent="0.2">
      <c r="A1033" s="33">
        <f t="shared" si="212"/>
        <v>2000</v>
      </c>
      <c r="B1033" s="33">
        <f t="shared" si="213"/>
        <v>2900</v>
      </c>
      <c r="C1033" s="34" t="s">
        <v>17</v>
      </c>
      <c r="D1033" s="34" t="str">
        <f t="shared" si="214"/>
        <v>2</v>
      </c>
      <c r="E1033" s="34">
        <f t="shared" si="215"/>
        <v>5</v>
      </c>
      <c r="F1033" s="34" t="str">
        <f t="shared" si="216"/>
        <v>04</v>
      </c>
      <c r="G1033" s="34" t="str">
        <f t="shared" si="217"/>
        <v>005</v>
      </c>
      <c r="H1033" s="33" t="str">
        <f t="shared" si="218"/>
        <v>E001</v>
      </c>
      <c r="I1033" s="34">
        <f t="shared" si="219"/>
        <v>29401</v>
      </c>
      <c r="J1033" s="34">
        <f t="shared" si="210"/>
        <v>1</v>
      </c>
      <c r="K1033" s="34">
        <f t="shared" si="220"/>
        <v>1</v>
      </c>
      <c r="L1033" s="34">
        <f t="shared" si="221"/>
        <v>21</v>
      </c>
      <c r="M1033" s="34" t="s">
        <v>22</v>
      </c>
      <c r="N1033" s="30">
        <v>40040</v>
      </c>
      <c r="O1033" s="30" t="s">
        <v>55</v>
      </c>
      <c r="P1033" s="30">
        <v>57</v>
      </c>
      <c r="Q1033" s="30">
        <v>2</v>
      </c>
      <c r="R1033" s="30">
        <v>29401</v>
      </c>
      <c r="S1033" s="24">
        <f t="shared" si="211"/>
        <v>10551.4</v>
      </c>
      <c r="AA1033" s="24">
        <v>5551.4</v>
      </c>
      <c r="AD1033" s="24">
        <v>5000</v>
      </c>
      <c r="AE1033" s="24">
        <v>0</v>
      </c>
      <c r="AG1033" s="35">
        <v>10551.4</v>
      </c>
      <c r="AH1033" s="24">
        <f t="shared" si="222"/>
        <v>0</v>
      </c>
    </row>
    <row r="1034" spans="1:34" s="24" customFormat="1" x14ac:dyDescent="0.2">
      <c r="A1034" s="33">
        <f t="shared" si="212"/>
        <v>2000</v>
      </c>
      <c r="B1034" s="33">
        <f t="shared" si="213"/>
        <v>2900</v>
      </c>
      <c r="C1034" s="34" t="s">
        <v>17</v>
      </c>
      <c r="D1034" s="34" t="str">
        <f t="shared" si="214"/>
        <v>2</v>
      </c>
      <c r="E1034" s="34">
        <f t="shared" si="215"/>
        <v>5</v>
      </c>
      <c r="F1034" s="34" t="str">
        <f t="shared" si="216"/>
        <v>04</v>
      </c>
      <c r="G1034" s="34" t="str">
        <f t="shared" si="217"/>
        <v>005</v>
      </c>
      <c r="H1034" s="33" t="str">
        <f t="shared" si="218"/>
        <v>E001</v>
      </c>
      <c r="I1034" s="34">
        <f t="shared" si="219"/>
        <v>29501</v>
      </c>
      <c r="J1034" s="34">
        <f t="shared" si="210"/>
        <v>1</v>
      </c>
      <c r="K1034" s="34">
        <f t="shared" si="220"/>
        <v>1</v>
      </c>
      <c r="L1034" s="34">
        <f t="shared" si="221"/>
        <v>21</v>
      </c>
      <c r="M1034" s="34" t="s">
        <v>22</v>
      </c>
      <c r="N1034" s="30">
        <v>40040</v>
      </c>
      <c r="O1034" s="30" t="s">
        <v>55</v>
      </c>
      <c r="P1034" s="30">
        <v>57</v>
      </c>
      <c r="Q1034" s="30">
        <v>2</v>
      </c>
      <c r="R1034" s="30">
        <v>29501</v>
      </c>
      <c r="S1034" s="24">
        <f t="shared" si="211"/>
        <v>16306.7</v>
      </c>
      <c r="Z1034" s="24">
        <v>10000</v>
      </c>
      <c r="AB1034" s="24">
        <v>6306.7</v>
      </c>
      <c r="AG1034" s="35">
        <v>16306.7</v>
      </c>
      <c r="AH1034" s="24">
        <f t="shared" si="222"/>
        <v>0</v>
      </c>
    </row>
    <row r="1035" spans="1:34" s="24" customFormat="1" x14ac:dyDescent="0.2">
      <c r="A1035" s="33">
        <f t="shared" si="212"/>
        <v>2000</v>
      </c>
      <c r="B1035" s="33">
        <f t="shared" si="213"/>
        <v>2900</v>
      </c>
      <c r="C1035" s="34" t="s">
        <v>17</v>
      </c>
      <c r="D1035" s="34" t="str">
        <f t="shared" si="214"/>
        <v>2</v>
      </c>
      <c r="E1035" s="34">
        <f t="shared" si="215"/>
        <v>5</v>
      </c>
      <c r="F1035" s="34" t="str">
        <f t="shared" si="216"/>
        <v>04</v>
      </c>
      <c r="G1035" s="34" t="str">
        <f t="shared" si="217"/>
        <v>005</v>
      </c>
      <c r="H1035" s="33" t="str">
        <f t="shared" si="218"/>
        <v>E001</v>
      </c>
      <c r="I1035" s="34">
        <f t="shared" si="219"/>
        <v>29801</v>
      </c>
      <c r="J1035" s="34">
        <f t="shared" si="210"/>
        <v>1</v>
      </c>
      <c r="K1035" s="34">
        <f t="shared" si="220"/>
        <v>1</v>
      </c>
      <c r="L1035" s="34">
        <f t="shared" si="221"/>
        <v>21</v>
      </c>
      <c r="M1035" s="34" t="s">
        <v>22</v>
      </c>
      <c r="N1035" s="30">
        <v>40040</v>
      </c>
      <c r="O1035" s="30" t="s">
        <v>55</v>
      </c>
      <c r="P1035" s="30">
        <v>57</v>
      </c>
      <c r="Q1035" s="30">
        <v>2</v>
      </c>
      <c r="R1035" s="30">
        <v>29801</v>
      </c>
      <c r="S1035" s="24">
        <f t="shared" si="211"/>
        <v>29735.690000000002</v>
      </c>
      <c r="Z1035" s="24">
        <v>5000</v>
      </c>
      <c r="AB1035" s="24">
        <v>5000</v>
      </c>
      <c r="AC1035" s="24">
        <v>7500</v>
      </c>
      <c r="AD1035" s="24">
        <v>8429.69</v>
      </c>
      <c r="AE1035" s="24">
        <v>3806</v>
      </c>
      <c r="AG1035" s="35">
        <v>29735.69</v>
      </c>
      <c r="AH1035" s="24">
        <f t="shared" si="222"/>
        <v>0</v>
      </c>
    </row>
    <row r="1036" spans="1:34" s="24" customFormat="1" x14ac:dyDescent="0.2">
      <c r="A1036" s="33">
        <f t="shared" si="212"/>
        <v>3000</v>
      </c>
      <c r="B1036" s="33">
        <f t="shared" si="213"/>
        <v>3100</v>
      </c>
      <c r="C1036" s="34" t="s">
        <v>17</v>
      </c>
      <c r="D1036" s="34" t="str">
        <f t="shared" si="214"/>
        <v>2</v>
      </c>
      <c r="E1036" s="34">
        <f t="shared" si="215"/>
        <v>5</v>
      </c>
      <c r="F1036" s="34" t="str">
        <f t="shared" si="216"/>
        <v>04</v>
      </c>
      <c r="G1036" s="34" t="str">
        <f t="shared" si="217"/>
        <v>005</v>
      </c>
      <c r="H1036" s="33" t="str">
        <f t="shared" si="218"/>
        <v>E001</v>
      </c>
      <c r="I1036" s="34">
        <f t="shared" si="219"/>
        <v>31801</v>
      </c>
      <c r="J1036" s="34">
        <f t="shared" si="210"/>
        <v>1</v>
      </c>
      <c r="K1036" s="34">
        <f t="shared" si="220"/>
        <v>1</v>
      </c>
      <c r="L1036" s="34">
        <f t="shared" si="221"/>
        <v>21</v>
      </c>
      <c r="M1036" s="34" t="s">
        <v>22</v>
      </c>
      <c r="N1036" s="30">
        <v>40040</v>
      </c>
      <c r="O1036" s="30" t="s">
        <v>55</v>
      </c>
      <c r="P1036" s="30">
        <v>57</v>
      </c>
      <c r="Q1036" s="30">
        <v>2</v>
      </c>
      <c r="R1036" s="30">
        <v>31801</v>
      </c>
      <c r="S1036" s="24">
        <f t="shared" si="211"/>
        <v>7673.74</v>
      </c>
      <c r="U1036" s="24">
        <v>1500</v>
      </c>
      <c r="W1036" s="24">
        <v>1500</v>
      </c>
      <c r="Y1036" s="24">
        <v>1500</v>
      </c>
      <c r="AA1036" s="24">
        <v>1500</v>
      </c>
      <c r="AC1036" s="24">
        <v>1673.74</v>
      </c>
      <c r="AG1036" s="35">
        <v>7673.74</v>
      </c>
      <c r="AH1036" s="24">
        <f t="shared" si="222"/>
        <v>0</v>
      </c>
    </row>
    <row r="1037" spans="1:34" s="24" customFormat="1" x14ac:dyDescent="0.2">
      <c r="A1037" s="33">
        <f t="shared" si="212"/>
        <v>3000</v>
      </c>
      <c r="B1037" s="33">
        <f t="shared" si="213"/>
        <v>3200</v>
      </c>
      <c r="C1037" s="34" t="s">
        <v>17</v>
      </c>
      <c r="D1037" s="34" t="str">
        <f t="shared" si="214"/>
        <v>2</v>
      </c>
      <c r="E1037" s="34">
        <f t="shared" si="215"/>
        <v>5</v>
      </c>
      <c r="F1037" s="34" t="str">
        <f t="shared" si="216"/>
        <v>04</v>
      </c>
      <c r="G1037" s="34" t="str">
        <f t="shared" si="217"/>
        <v>005</v>
      </c>
      <c r="H1037" s="33" t="str">
        <f t="shared" si="218"/>
        <v>E001</v>
      </c>
      <c r="I1037" s="34">
        <f t="shared" si="219"/>
        <v>32601</v>
      </c>
      <c r="J1037" s="34">
        <f t="shared" si="210"/>
        <v>1</v>
      </c>
      <c r="K1037" s="34">
        <f t="shared" si="220"/>
        <v>1</v>
      </c>
      <c r="L1037" s="34">
        <f t="shared" si="221"/>
        <v>21</v>
      </c>
      <c r="M1037" s="34" t="s">
        <v>22</v>
      </c>
      <c r="N1037" s="30">
        <v>40040</v>
      </c>
      <c r="O1037" s="30" t="s">
        <v>55</v>
      </c>
      <c r="P1037" s="30">
        <v>57</v>
      </c>
      <c r="Q1037" s="30">
        <v>2</v>
      </c>
      <c r="R1037" s="30">
        <v>32601</v>
      </c>
      <c r="S1037" s="24">
        <f t="shared" si="211"/>
        <v>23021.23</v>
      </c>
      <c r="AD1037" s="24">
        <v>13000</v>
      </c>
      <c r="AE1037" s="24">
        <v>10021.23</v>
      </c>
      <c r="AG1037" s="35">
        <v>23021.23</v>
      </c>
      <c r="AH1037" s="24">
        <f t="shared" si="222"/>
        <v>0</v>
      </c>
    </row>
    <row r="1038" spans="1:34" s="24" customFormat="1" x14ac:dyDescent="0.2">
      <c r="A1038" s="33">
        <f t="shared" si="212"/>
        <v>3000</v>
      </c>
      <c r="B1038" s="33">
        <f t="shared" si="213"/>
        <v>3300</v>
      </c>
      <c r="C1038" s="34" t="s">
        <v>17</v>
      </c>
      <c r="D1038" s="34" t="str">
        <f t="shared" si="214"/>
        <v>2</v>
      </c>
      <c r="E1038" s="34">
        <f t="shared" si="215"/>
        <v>5</v>
      </c>
      <c r="F1038" s="34" t="str">
        <f t="shared" si="216"/>
        <v>04</v>
      </c>
      <c r="G1038" s="34" t="str">
        <f t="shared" si="217"/>
        <v>005</v>
      </c>
      <c r="H1038" s="33" t="str">
        <f t="shared" si="218"/>
        <v>E001</v>
      </c>
      <c r="I1038" s="34">
        <f t="shared" si="219"/>
        <v>33302</v>
      </c>
      <c r="J1038" s="34">
        <f t="shared" si="210"/>
        <v>1</v>
      </c>
      <c r="K1038" s="34">
        <f t="shared" si="220"/>
        <v>1</v>
      </c>
      <c r="L1038" s="34">
        <f t="shared" si="221"/>
        <v>21</v>
      </c>
      <c r="M1038" s="34" t="s">
        <v>22</v>
      </c>
      <c r="N1038" s="30">
        <v>40040</v>
      </c>
      <c r="O1038" s="30" t="s">
        <v>55</v>
      </c>
      <c r="P1038" s="30">
        <v>57</v>
      </c>
      <c r="Q1038" s="30">
        <v>2</v>
      </c>
      <c r="R1038" s="30">
        <v>33302</v>
      </c>
      <c r="S1038" s="24">
        <f t="shared" si="211"/>
        <v>52756.990000000005</v>
      </c>
      <c r="Z1038" s="24">
        <v>16369</v>
      </c>
      <c r="AA1038" s="24">
        <v>0</v>
      </c>
      <c r="AB1038" s="24">
        <v>9388</v>
      </c>
      <c r="AC1038" s="24">
        <v>9164</v>
      </c>
      <c r="AD1038" s="24">
        <v>17835.990000000002</v>
      </c>
      <c r="AE1038" s="24">
        <v>0</v>
      </c>
      <c r="AG1038" s="35">
        <v>52756.99</v>
      </c>
      <c r="AH1038" s="24">
        <f t="shared" si="222"/>
        <v>0</v>
      </c>
    </row>
    <row r="1039" spans="1:34" s="24" customFormat="1" x14ac:dyDescent="0.2">
      <c r="A1039" s="33">
        <f t="shared" si="212"/>
        <v>3000</v>
      </c>
      <c r="B1039" s="33">
        <f t="shared" si="213"/>
        <v>3300</v>
      </c>
      <c r="C1039" s="34" t="s">
        <v>17</v>
      </c>
      <c r="D1039" s="34" t="str">
        <f t="shared" si="214"/>
        <v>2</v>
      </c>
      <c r="E1039" s="34">
        <f t="shared" si="215"/>
        <v>5</v>
      </c>
      <c r="F1039" s="34" t="str">
        <f t="shared" si="216"/>
        <v>04</v>
      </c>
      <c r="G1039" s="34" t="str">
        <f t="shared" si="217"/>
        <v>005</v>
      </c>
      <c r="H1039" s="33" t="str">
        <f t="shared" si="218"/>
        <v>E001</v>
      </c>
      <c r="I1039" s="34">
        <f t="shared" si="219"/>
        <v>33401</v>
      </c>
      <c r="J1039" s="34">
        <f t="shared" si="210"/>
        <v>1</v>
      </c>
      <c r="K1039" s="34">
        <f t="shared" si="220"/>
        <v>1</v>
      </c>
      <c r="L1039" s="34">
        <f t="shared" si="221"/>
        <v>21</v>
      </c>
      <c r="M1039" s="34" t="s">
        <v>22</v>
      </c>
      <c r="N1039" s="30">
        <v>40040</v>
      </c>
      <c r="O1039" s="30" t="s">
        <v>55</v>
      </c>
      <c r="P1039" s="30">
        <v>57</v>
      </c>
      <c r="Q1039" s="30">
        <v>2</v>
      </c>
      <c r="R1039" s="30">
        <v>33401</v>
      </c>
      <c r="S1039" s="24">
        <f t="shared" si="211"/>
        <v>31654.19</v>
      </c>
      <c r="AC1039" s="24">
        <v>10000</v>
      </c>
      <c r="AD1039" s="24">
        <v>15000</v>
      </c>
      <c r="AE1039" s="24">
        <v>6654.19</v>
      </c>
      <c r="AG1039" s="35">
        <v>31654.19</v>
      </c>
      <c r="AH1039" s="24">
        <f t="shared" si="222"/>
        <v>0</v>
      </c>
    </row>
    <row r="1040" spans="1:34" s="24" customFormat="1" x14ac:dyDescent="0.2">
      <c r="A1040" s="33">
        <f t="shared" si="212"/>
        <v>3000</v>
      </c>
      <c r="B1040" s="33">
        <f t="shared" si="213"/>
        <v>3300</v>
      </c>
      <c r="C1040" s="34" t="s">
        <v>17</v>
      </c>
      <c r="D1040" s="34" t="str">
        <f t="shared" si="214"/>
        <v>2</v>
      </c>
      <c r="E1040" s="34">
        <f t="shared" si="215"/>
        <v>5</v>
      </c>
      <c r="F1040" s="34" t="str">
        <f t="shared" si="216"/>
        <v>04</v>
      </c>
      <c r="G1040" s="34" t="str">
        <f t="shared" si="217"/>
        <v>005</v>
      </c>
      <c r="H1040" s="33" t="str">
        <f t="shared" si="218"/>
        <v>E001</v>
      </c>
      <c r="I1040" s="34">
        <f t="shared" si="219"/>
        <v>33601</v>
      </c>
      <c r="J1040" s="34">
        <f t="shared" si="210"/>
        <v>1</v>
      </c>
      <c r="K1040" s="34">
        <f t="shared" si="220"/>
        <v>1</v>
      </c>
      <c r="L1040" s="34">
        <f t="shared" si="221"/>
        <v>21</v>
      </c>
      <c r="M1040" s="34" t="s">
        <v>22</v>
      </c>
      <c r="N1040" s="30">
        <v>40040</v>
      </c>
      <c r="O1040" s="30" t="s">
        <v>55</v>
      </c>
      <c r="P1040" s="30">
        <v>57</v>
      </c>
      <c r="Q1040" s="30">
        <v>2</v>
      </c>
      <c r="R1040" s="30">
        <v>33601</v>
      </c>
      <c r="S1040" s="24">
        <f t="shared" si="211"/>
        <v>81533.52</v>
      </c>
      <c r="T1040" s="24">
        <v>0</v>
      </c>
      <c r="U1040" s="24">
        <v>5194.17</v>
      </c>
      <c r="V1040" s="24">
        <v>5000</v>
      </c>
      <c r="W1040" s="24">
        <v>8500</v>
      </c>
      <c r="Z1040" s="24">
        <v>11033.52</v>
      </c>
      <c r="AA1040" s="24">
        <v>15000</v>
      </c>
      <c r="AB1040" s="24">
        <v>15000</v>
      </c>
      <c r="AD1040" s="24">
        <v>21805.83</v>
      </c>
      <c r="AG1040" s="35">
        <v>81533.52</v>
      </c>
      <c r="AH1040" s="24">
        <f t="shared" si="222"/>
        <v>0</v>
      </c>
    </row>
    <row r="1041" spans="1:34" s="24" customFormat="1" x14ac:dyDescent="0.2">
      <c r="A1041" s="33">
        <f t="shared" si="212"/>
        <v>3000</v>
      </c>
      <c r="B1041" s="33">
        <f t="shared" si="213"/>
        <v>3300</v>
      </c>
      <c r="C1041" s="34" t="s">
        <v>17</v>
      </c>
      <c r="D1041" s="34" t="str">
        <f t="shared" si="214"/>
        <v>2</v>
      </c>
      <c r="E1041" s="34">
        <f t="shared" si="215"/>
        <v>5</v>
      </c>
      <c r="F1041" s="34" t="str">
        <f t="shared" si="216"/>
        <v>04</v>
      </c>
      <c r="G1041" s="34" t="str">
        <f t="shared" si="217"/>
        <v>005</v>
      </c>
      <c r="H1041" s="33" t="str">
        <f t="shared" si="218"/>
        <v>E001</v>
      </c>
      <c r="I1041" s="34">
        <f t="shared" si="219"/>
        <v>33602</v>
      </c>
      <c r="J1041" s="34">
        <f t="shared" si="210"/>
        <v>1</v>
      </c>
      <c r="K1041" s="34">
        <f t="shared" si="220"/>
        <v>1</v>
      </c>
      <c r="L1041" s="34">
        <f t="shared" si="221"/>
        <v>21</v>
      </c>
      <c r="M1041" s="34" t="s">
        <v>22</v>
      </c>
      <c r="N1041" s="30">
        <v>40040</v>
      </c>
      <c r="O1041" s="30" t="s">
        <v>55</v>
      </c>
      <c r="P1041" s="30">
        <v>57</v>
      </c>
      <c r="Q1041" s="30">
        <v>2</v>
      </c>
      <c r="R1041" s="30">
        <v>33602</v>
      </c>
      <c r="S1041" s="24">
        <f t="shared" si="211"/>
        <v>29697.39</v>
      </c>
      <c r="U1041" s="24">
        <v>1500</v>
      </c>
      <c r="V1041" s="24">
        <v>1500</v>
      </c>
      <c r="X1041" s="24">
        <v>1500</v>
      </c>
      <c r="Z1041" s="24">
        <v>1500</v>
      </c>
      <c r="AA1041" s="24">
        <v>1500</v>
      </c>
      <c r="AB1041" s="24">
        <v>5000</v>
      </c>
      <c r="AC1041" s="24">
        <v>5000</v>
      </c>
      <c r="AD1041" s="24">
        <v>5000</v>
      </c>
      <c r="AE1041" s="24">
        <v>7197.39</v>
      </c>
      <c r="AG1041" s="35">
        <v>29697.39</v>
      </c>
      <c r="AH1041" s="24">
        <f t="shared" si="222"/>
        <v>0</v>
      </c>
    </row>
    <row r="1042" spans="1:34" s="24" customFormat="1" x14ac:dyDescent="0.2">
      <c r="A1042" s="33">
        <f t="shared" si="212"/>
        <v>3000</v>
      </c>
      <c r="B1042" s="33">
        <f t="shared" si="213"/>
        <v>3300</v>
      </c>
      <c r="C1042" s="34" t="s">
        <v>17</v>
      </c>
      <c r="D1042" s="34" t="str">
        <f t="shared" si="214"/>
        <v>2</v>
      </c>
      <c r="E1042" s="34">
        <f t="shared" si="215"/>
        <v>5</v>
      </c>
      <c r="F1042" s="34" t="str">
        <f t="shared" si="216"/>
        <v>04</v>
      </c>
      <c r="G1042" s="34" t="str">
        <f t="shared" si="217"/>
        <v>005</v>
      </c>
      <c r="H1042" s="33" t="str">
        <f t="shared" si="218"/>
        <v>E001</v>
      </c>
      <c r="I1042" s="34">
        <f t="shared" si="219"/>
        <v>33604</v>
      </c>
      <c r="J1042" s="34">
        <f t="shared" si="210"/>
        <v>1</v>
      </c>
      <c r="K1042" s="34">
        <f t="shared" si="220"/>
        <v>1</v>
      </c>
      <c r="L1042" s="34">
        <f t="shared" si="221"/>
        <v>21</v>
      </c>
      <c r="M1042" s="34" t="s">
        <v>22</v>
      </c>
      <c r="N1042" s="30">
        <v>40040</v>
      </c>
      <c r="O1042" s="30" t="s">
        <v>55</v>
      </c>
      <c r="P1042" s="30">
        <v>57</v>
      </c>
      <c r="Q1042" s="30">
        <v>2</v>
      </c>
      <c r="R1042" s="30">
        <v>33604</v>
      </c>
      <c r="S1042" s="24">
        <f t="shared" si="211"/>
        <v>165944.70000000001</v>
      </c>
      <c r="T1042" s="24">
        <v>0</v>
      </c>
      <c r="U1042" s="24">
        <v>0</v>
      </c>
      <c r="V1042" s="24">
        <v>0</v>
      </c>
      <c r="W1042" s="24">
        <v>15000</v>
      </c>
      <c r="X1042" s="24">
        <v>25000</v>
      </c>
      <c r="Z1042" s="24">
        <v>10000</v>
      </c>
      <c r="AA1042" s="24">
        <v>15000</v>
      </c>
      <c r="AB1042" s="24">
        <v>81944.7</v>
      </c>
      <c r="AD1042" s="24">
        <v>19000</v>
      </c>
      <c r="AG1042" s="35">
        <v>165944.70000000001</v>
      </c>
      <c r="AH1042" s="24">
        <f t="shared" si="222"/>
        <v>0</v>
      </c>
    </row>
    <row r="1043" spans="1:34" s="24" customFormat="1" x14ac:dyDescent="0.2">
      <c r="A1043" s="33">
        <f t="shared" si="212"/>
        <v>3000</v>
      </c>
      <c r="B1043" s="33">
        <f t="shared" si="213"/>
        <v>3500</v>
      </c>
      <c r="C1043" s="34" t="s">
        <v>17</v>
      </c>
      <c r="D1043" s="34" t="str">
        <f t="shared" si="214"/>
        <v>2</v>
      </c>
      <c r="E1043" s="34">
        <f t="shared" si="215"/>
        <v>5</v>
      </c>
      <c r="F1043" s="34" t="str">
        <f t="shared" si="216"/>
        <v>04</v>
      </c>
      <c r="G1043" s="34" t="str">
        <f t="shared" si="217"/>
        <v>005</v>
      </c>
      <c r="H1043" s="33" t="str">
        <f t="shared" si="218"/>
        <v>E001</v>
      </c>
      <c r="I1043" s="34">
        <f t="shared" si="219"/>
        <v>35301</v>
      </c>
      <c r="J1043" s="34">
        <f t="shared" si="210"/>
        <v>1</v>
      </c>
      <c r="K1043" s="34">
        <f t="shared" si="220"/>
        <v>1</v>
      </c>
      <c r="L1043" s="34">
        <f t="shared" si="221"/>
        <v>21</v>
      </c>
      <c r="M1043" s="34" t="s">
        <v>22</v>
      </c>
      <c r="N1043" s="30">
        <v>40040</v>
      </c>
      <c r="O1043" s="30" t="s">
        <v>55</v>
      </c>
      <c r="P1043" s="30">
        <v>57</v>
      </c>
      <c r="Q1043" s="30">
        <v>2</v>
      </c>
      <c r="R1043" s="30">
        <v>35301</v>
      </c>
      <c r="S1043" s="24">
        <f t="shared" si="211"/>
        <v>9592.18</v>
      </c>
      <c r="V1043" s="24">
        <v>3000</v>
      </c>
      <c r="Y1043" s="24">
        <v>3000</v>
      </c>
      <c r="AB1043" s="24">
        <v>3592.18</v>
      </c>
      <c r="AG1043" s="35">
        <v>9592.18</v>
      </c>
      <c r="AH1043" s="24">
        <f t="shared" si="222"/>
        <v>0</v>
      </c>
    </row>
    <row r="1044" spans="1:34" s="24" customFormat="1" x14ac:dyDescent="0.2">
      <c r="A1044" s="33">
        <f t="shared" si="212"/>
        <v>3000</v>
      </c>
      <c r="B1044" s="33">
        <f t="shared" si="213"/>
        <v>3500</v>
      </c>
      <c r="C1044" s="34" t="s">
        <v>17</v>
      </c>
      <c r="D1044" s="34" t="str">
        <f t="shared" si="214"/>
        <v>2</v>
      </c>
      <c r="E1044" s="34">
        <f t="shared" si="215"/>
        <v>5</v>
      </c>
      <c r="F1044" s="34" t="str">
        <f t="shared" si="216"/>
        <v>04</v>
      </c>
      <c r="G1044" s="34" t="str">
        <f t="shared" si="217"/>
        <v>005</v>
      </c>
      <c r="H1044" s="33" t="str">
        <f t="shared" si="218"/>
        <v>E001</v>
      </c>
      <c r="I1044" s="34">
        <f t="shared" si="219"/>
        <v>35401</v>
      </c>
      <c r="J1044" s="34">
        <f t="shared" si="210"/>
        <v>1</v>
      </c>
      <c r="K1044" s="34">
        <f t="shared" si="220"/>
        <v>1</v>
      </c>
      <c r="L1044" s="34">
        <f t="shared" si="221"/>
        <v>21</v>
      </c>
      <c r="M1044" s="34" t="s">
        <v>22</v>
      </c>
      <c r="N1044" s="30">
        <v>40040</v>
      </c>
      <c r="O1044" s="30" t="s">
        <v>55</v>
      </c>
      <c r="P1044" s="30">
        <v>57</v>
      </c>
      <c r="Q1044" s="30">
        <v>2</v>
      </c>
      <c r="R1044" s="30">
        <v>35401</v>
      </c>
      <c r="S1044" s="24">
        <f t="shared" si="211"/>
        <v>14388.27</v>
      </c>
      <c r="V1044" s="24">
        <v>0</v>
      </c>
      <c r="X1044" s="24">
        <v>0</v>
      </c>
      <c r="Z1044" s="24">
        <v>14388.27</v>
      </c>
      <c r="AG1044" s="35">
        <v>14388.27</v>
      </c>
      <c r="AH1044" s="24">
        <f t="shared" si="222"/>
        <v>0</v>
      </c>
    </row>
    <row r="1045" spans="1:34" s="24" customFormat="1" x14ac:dyDescent="0.2">
      <c r="A1045" s="33">
        <f t="shared" si="212"/>
        <v>3000</v>
      </c>
      <c r="B1045" s="33">
        <f t="shared" si="213"/>
        <v>3500</v>
      </c>
      <c r="C1045" s="34" t="s">
        <v>17</v>
      </c>
      <c r="D1045" s="34" t="str">
        <f t="shared" si="214"/>
        <v>2</v>
      </c>
      <c r="E1045" s="34">
        <f t="shared" si="215"/>
        <v>5</v>
      </c>
      <c r="F1045" s="34" t="str">
        <f t="shared" si="216"/>
        <v>04</v>
      </c>
      <c r="G1045" s="34" t="str">
        <f t="shared" si="217"/>
        <v>005</v>
      </c>
      <c r="H1045" s="33" t="str">
        <f t="shared" si="218"/>
        <v>E001</v>
      </c>
      <c r="I1045" s="34">
        <f t="shared" si="219"/>
        <v>35501</v>
      </c>
      <c r="J1045" s="34">
        <f t="shared" si="210"/>
        <v>1</v>
      </c>
      <c r="K1045" s="34">
        <f t="shared" si="220"/>
        <v>1</v>
      </c>
      <c r="L1045" s="34">
        <f t="shared" si="221"/>
        <v>21</v>
      </c>
      <c r="M1045" s="34" t="s">
        <v>22</v>
      </c>
      <c r="N1045" s="30">
        <v>40040</v>
      </c>
      <c r="O1045" s="30" t="s">
        <v>55</v>
      </c>
      <c r="P1045" s="30">
        <v>57</v>
      </c>
      <c r="Q1045" s="30">
        <v>2</v>
      </c>
      <c r="R1045" s="30">
        <v>35501</v>
      </c>
      <c r="S1045" s="24">
        <f t="shared" si="211"/>
        <v>47960.9</v>
      </c>
      <c r="U1045" s="24">
        <v>8000</v>
      </c>
      <c r="AB1045" s="24">
        <v>9960.9</v>
      </c>
      <c r="AC1045" s="24">
        <v>15000</v>
      </c>
      <c r="AD1045" s="24">
        <v>15000</v>
      </c>
      <c r="AG1045" s="35">
        <v>47960.9</v>
      </c>
      <c r="AH1045" s="24">
        <f t="shared" si="222"/>
        <v>0</v>
      </c>
    </row>
    <row r="1046" spans="1:34" s="24" customFormat="1" x14ac:dyDescent="0.2">
      <c r="A1046" s="33">
        <f t="shared" si="212"/>
        <v>3000</v>
      </c>
      <c r="B1046" s="33">
        <f t="shared" si="213"/>
        <v>3500</v>
      </c>
      <c r="C1046" s="34" t="s">
        <v>17</v>
      </c>
      <c r="D1046" s="34" t="str">
        <f t="shared" si="214"/>
        <v>2</v>
      </c>
      <c r="E1046" s="34">
        <f t="shared" si="215"/>
        <v>5</v>
      </c>
      <c r="F1046" s="34" t="str">
        <f t="shared" si="216"/>
        <v>04</v>
      </c>
      <c r="G1046" s="34" t="str">
        <f t="shared" si="217"/>
        <v>005</v>
      </c>
      <c r="H1046" s="33" t="str">
        <f t="shared" si="218"/>
        <v>E001</v>
      </c>
      <c r="I1046" s="34">
        <f t="shared" si="219"/>
        <v>35701</v>
      </c>
      <c r="J1046" s="34">
        <f t="shared" si="210"/>
        <v>1</v>
      </c>
      <c r="K1046" s="34">
        <f t="shared" si="220"/>
        <v>1</v>
      </c>
      <c r="L1046" s="34">
        <f t="shared" si="221"/>
        <v>21</v>
      </c>
      <c r="M1046" s="34" t="s">
        <v>22</v>
      </c>
      <c r="N1046" s="30">
        <v>40040</v>
      </c>
      <c r="O1046" s="30" t="s">
        <v>55</v>
      </c>
      <c r="P1046" s="30">
        <v>57</v>
      </c>
      <c r="Q1046" s="30">
        <v>2</v>
      </c>
      <c r="R1046" s="30">
        <v>35701</v>
      </c>
      <c r="S1046" s="24">
        <f t="shared" si="211"/>
        <v>10551.4</v>
      </c>
      <c r="U1046" s="24">
        <v>0</v>
      </c>
      <c r="V1046" s="24">
        <v>0</v>
      </c>
      <c r="Z1046" s="24">
        <v>0</v>
      </c>
      <c r="AB1046" s="24">
        <v>3500</v>
      </c>
      <c r="AC1046" s="24">
        <v>7051.4</v>
      </c>
      <c r="AG1046" s="35">
        <v>10551.4</v>
      </c>
      <c r="AH1046" s="24">
        <f t="shared" si="222"/>
        <v>0</v>
      </c>
    </row>
    <row r="1047" spans="1:34" s="24" customFormat="1" x14ac:dyDescent="0.2">
      <c r="A1047" s="33">
        <f t="shared" si="212"/>
        <v>3000</v>
      </c>
      <c r="B1047" s="33">
        <f t="shared" si="213"/>
        <v>3700</v>
      </c>
      <c r="C1047" s="34" t="s">
        <v>17</v>
      </c>
      <c r="D1047" s="34" t="str">
        <f t="shared" si="214"/>
        <v>2</v>
      </c>
      <c r="E1047" s="34">
        <f t="shared" si="215"/>
        <v>5</v>
      </c>
      <c r="F1047" s="34" t="str">
        <f t="shared" si="216"/>
        <v>04</v>
      </c>
      <c r="G1047" s="34" t="str">
        <f t="shared" si="217"/>
        <v>005</v>
      </c>
      <c r="H1047" s="33" t="str">
        <f t="shared" si="218"/>
        <v>E001</v>
      </c>
      <c r="I1047" s="34">
        <f t="shared" si="219"/>
        <v>37104</v>
      </c>
      <c r="J1047" s="34">
        <f t="shared" si="210"/>
        <v>1</v>
      </c>
      <c r="K1047" s="34">
        <f t="shared" si="220"/>
        <v>1</v>
      </c>
      <c r="L1047" s="34">
        <f t="shared" si="221"/>
        <v>21</v>
      </c>
      <c r="M1047" s="34" t="s">
        <v>22</v>
      </c>
      <c r="N1047" s="30">
        <v>40040</v>
      </c>
      <c r="O1047" s="30" t="s">
        <v>55</v>
      </c>
      <c r="P1047" s="30">
        <v>57</v>
      </c>
      <c r="Q1047" s="30">
        <v>2</v>
      </c>
      <c r="R1047" s="30">
        <v>37104</v>
      </c>
      <c r="S1047" s="24">
        <f t="shared" si="211"/>
        <v>19184.36</v>
      </c>
      <c r="AB1047" s="24">
        <v>19184.36</v>
      </c>
      <c r="AG1047" s="35">
        <v>19184.36</v>
      </c>
      <c r="AH1047" s="24">
        <f t="shared" si="222"/>
        <v>0</v>
      </c>
    </row>
    <row r="1048" spans="1:34" s="24" customFormat="1" x14ac:dyDescent="0.2">
      <c r="A1048" s="33">
        <f t="shared" si="212"/>
        <v>3000</v>
      </c>
      <c r="B1048" s="33">
        <f t="shared" si="213"/>
        <v>3700</v>
      </c>
      <c r="C1048" s="34" t="s">
        <v>17</v>
      </c>
      <c r="D1048" s="34" t="str">
        <f t="shared" si="214"/>
        <v>2</v>
      </c>
      <c r="E1048" s="34">
        <f t="shared" si="215"/>
        <v>5</v>
      </c>
      <c r="F1048" s="34" t="str">
        <f t="shared" si="216"/>
        <v>04</v>
      </c>
      <c r="G1048" s="34" t="str">
        <f t="shared" si="217"/>
        <v>005</v>
      </c>
      <c r="H1048" s="33" t="str">
        <f t="shared" si="218"/>
        <v>E001</v>
      </c>
      <c r="I1048" s="34">
        <f t="shared" si="219"/>
        <v>37106</v>
      </c>
      <c r="J1048" s="34">
        <f t="shared" si="210"/>
        <v>1</v>
      </c>
      <c r="K1048" s="34">
        <f t="shared" si="220"/>
        <v>1</v>
      </c>
      <c r="L1048" s="34">
        <f t="shared" si="221"/>
        <v>21</v>
      </c>
      <c r="M1048" s="34" t="s">
        <v>22</v>
      </c>
      <c r="N1048" s="30">
        <v>40040</v>
      </c>
      <c r="O1048" s="30" t="s">
        <v>55</v>
      </c>
      <c r="P1048" s="30">
        <v>57</v>
      </c>
      <c r="Q1048" s="30">
        <v>2</v>
      </c>
      <c r="R1048" s="30">
        <v>37106</v>
      </c>
      <c r="S1048" s="24">
        <f t="shared" si="211"/>
        <v>38368.53</v>
      </c>
      <c r="AA1048" s="24">
        <v>38368.53</v>
      </c>
      <c r="AG1048" s="35">
        <v>38368.53</v>
      </c>
      <c r="AH1048" s="24">
        <f t="shared" si="222"/>
        <v>0</v>
      </c>
    </row>
    <row r="1049" spans="1:34" s="24" customFormat="1" x14ac:dyDescent="0.2">
      <c r="A1049" s="33">
        <f t="shared" si="212"/>
        <v>3000</v>
      </c>
      <c r="B1049" s="33">
        <f t="shared" si="213"/>
        <v>3700</v>
      </c>
      <c r="C1049" s="34" t="s">
        <v>17</v>
      </c>
      <c r="D1049" s="34" t="str">
        <f t="shared" si="214"/>
        <v>2</v>
      </c>
      <c r="E1049" s="34">
        <f t="shared" si="215"/>
        <v>5</v>
      </c>
      <c r="F1049" s="34" t="str">
        <f t="shared" si="216"/>
        <v>04</v>
      </c>
      <c r="G1049" s="34" t="str">
        <f t="shared" si="217"/>
        <v>005</v>
      </c>
      <c r="H1049" s="33" t="str">
        <f t="shared" si="218"/>
        <v>E001</v>
      </c>
      <c r="I1049" s="34">
        <f t="shared" si="219"/>
        <v>37204</v>
      </c>
      <c r="J1049" s="34">
        <f t="shared" si="210"/>
        <v>1</v>
      </c>
      <c r="K1049" s="34">
        <f t="shared" si="220"/>
        <v>1</v>
      </c>
      <c r="L1049" s="34">
        <f t="shared" si="221"/>
        <v>21</v>
      </c>
      <c r="M1049" s="34" t="s">
        <v>22</v>
      </c>
      <c r="N1049" s="30">
        <v>40040</v>
      </c>
      <c r="O1049" s="30" t="s">
        <v>55</v>
      </c>
      <c r="P1049" s="30">
        <v>57</v>
      </c>
      <c r="Q1049" s="30">
        <v>2</v>
      </c>
      <c r="R1049" s="30">
        <v>37204</v>
      </c>
      <c r="S1049" s="24">
        <f t="shared" si="211"/>
        <v>164505.87</v>
      </c>
      <c r="T1049" s="24">
        <v>2000</v>
      </c>
      <c r="U1049" s="24">
        <v>6000</v>
      </c>
      <c r="V1049" s="24">
        <v>10000</v>
      </c>
      <c r="W1049" s="24">
        <v>5000</v>
      </c>
      <c r="X1049" s="24">
        <v>10000</v>
      </c>
      <c r="Y1049" s="24">
        <v>18000</v>
      </c>
      <c r="Z1049" s="24">
        <v>16000</v>
      </c>
      <c r="AA1049" s="24">
        <v>10000</v>
      </c>
      <c r="AB1049" s="24">
        <v>15000</v>
      </c>
      <c r="AC1049" s="24">
        <v>15000</v>
      </c>
      <c r="AD1049" s="24">
        <v>27505.87</v>
      </c>
      <c r="AE1049" s="24">
        <v>30000</v>
      </c>
      <c r="AG1049" s="35">
        <v>164505.87</v>
      </c>
      <c r="AH1049" s="24">
        <f t="shared" si="222"/>
        <v>0</v>
      </c>
    </row>
    <row r="1050" spans="1:34" s="24" customFormat="1" x14ac:dyDescent="0.2">
      <c r="A1050" s="33">
        <f t="shared" si="212"/>
        <v>3000</v>
      </c>
      <c r="B1050" s="33">
        <f t="shared" si="213"/>
        <v>3700</v>
      </c>
      <c r="C1050" s="34" t="s">
        <v>17</v>
      </c>
      <c r="D1050" s="34" t="str">
        <f t="shared" si="214"/>
        <v>2</v>
      </c>
      <c r="E1050" s="34">
        <f t="shared" si="215"/>
        <v>5</v>
      </c>
      <c r="F1050" s="34" t="str">
        <f t="shared" si="216"/>
        <v>04</v>
      </c>
      <c r="G1050" s="34" t="str">
        <f t="shared" si="217"/>
        <v>005</v>
      </c>
      <c r="H1050" s="33" t="str">
        <f t="shared" si="218"/>
        <v>E001</v>
      </c>
      <c r="I1050" s="34">
        <f t="shared" si="219"/>
        <v>37206</v>
      </c>
      <c r="J1050" s="34">
        <f t="shared" si="210"/>
        <v>1</v>
      </c>
      <c r="K1050" s="34">
        <f t="shared" si="220"/>
        <v>1</v>
      </c>
      <c r="L1050" s="34">
        <f t="shared" si="221"/>
        <v>21</v>
      </c>
      <c r="M1050" s="34" t="s">
        <v>22</v>
      </c>
      <c r="N1050" s="30">
        <v>40040</v>
      </c>
      <c r="O1050" s="30" t="s">
        <v>55</v>
      </c>
      <c r="P1050" s="30">
        <v>57</v>
      </c>
      <c r="Q1050" s="30">
        <v>2</v>
      </c>
      <c r="R1050" s="30">
        <v>37206</v>
      </c>
      <c r="S1050" s="24">
        <f t="shared" si="211"/>
        <v>28776.54</v>
      </c>
      <c r="AA1050" s="24">
        <v>10000</v>
      </c>
      <c r="AC1050" s="24">
        <v>16271.55</v>
      </c>
      <c r="AD1050" s="24">
        <v>2504.9899999999998</v>
      </c>
      <c r="AG1050" s="35">
        <v>28776.54</v>
      </c>
      <c r="AH1050" s="24">
        <f t="shared" si="222"/>
        <v>0</v>
      </c>
    </row>
    <row r="1051" spans="1:34" s="24" customFormat="1" x14ac:dyDescent="0.2">
      <c r="A1051" s="33">
        <f t="shared" si="212"/>
        <v>3000</v>
      </c>
      <c r="B1051" s="33">
        <f t="shared" si="213"/>
        <v>3700</v>
      </c>
      <c r="C1051" s="34" t="s">
        <v>17</v>
      </c>
      <c r="D1051" s="34" t="str">
        <f t="shared" si="214"/>
        <v>2</v>
      </c>
      <c r="E1051" s="34">
        <f t="shared" si="215"/>
        <v>5</v>
      </c>
      <c r="F1051" s="34" t="str">
        <f t="shared" si="216"/>
        <v>04</v>
      </c>
      <c r="G1051" s="34" t="str">
        <f t="shared" si="217"/>
        <v>005</v>
      </c>
      <c r="H1051" s="33" t="str">
        <f t="shared" si="218"/>
        <v>E001</v>
      </c>
      <c r="I1051" s="34">
        <f t="shared" si="219"/>
        <v>37501</v>
      </c>
      <c r="J1051" s="34">
        <f t="shared" si="210"/>
        <v>1</v>
      </c>
      <c r="K1051" s="34">
        <f t="shared" si="220"/>
        <v>1</v>
      </c>
      <c r="L1051" s="34">
        <f t="shared" si="221"/>
        <v>21</v>
      </c>
      <c r="M1051" s="34" t="s">
        <v>22</v>
      </c>
      <c r="N1051" s="30">
        <v>40040</v>
      </c>
      <c r="O1051" s="30" t="s">
        <v>55</v>
      </c>
      <c r="P1051" s="30">
        <v>57</v>
      </c>
      <c r="Q1051" s="30">
        <v>2</v>
      </c>
      <c r="R1051" s="30">
        <v>37501</v>
      </c>
      <c r="S1051" s="24">
        <f t="shared" si="211"/>
        <v>97840.23</v>
      </c>
      <c r="T1051" s="24">
        <v>4500</v>
      </c>
      <c r="U1051" s="24">
        <v>10000</v>
      </c>
      <c r="V1051" s="24">
        <v>14000</v>
      </c>
      <c r="W1051" s="24">
        <v>5000</v>
      </c>
      <c r="X1051" s="24">
        <v>15000</v>
      </c>
      <c r="Y1051" s="24">
        <v>18000</v>
      </c>
      <c r="Z1051" s="24">
        <v>5000</v>
      </c>
      <c r="AA1051" s="24">
        <v>5000</v>
      </c>
      <c r="AB1051" s="24">
        <v>5000</v>
      </c>
      <c r="AC1051" s="24">
        <v>10000</v>
      </c>
      <c r="AD1051" s="24">
        <v>4000</v>
      </c>
      <c r="AE1051" s="24">
        <v>2340.23</v>
      </c>
      <c r="AG1051" s="35">
        <v>97840.23</v>
      </c>
      <c r="AH1051" s="24">
        <f t="shared" si="222"/>
        <v>0</v>
      </c>
    </row>
    <row r="1052" spans="1:34" s="24" customFormat="1" x14ac:dyDescent="0.2">
      <c r="A1052" s="33">
        <f t="shared" si="212"/>
        <v>3000</v>
      </c>
      <c r="B1052" s="33">
        <f t="shared" si="213"/>
        <v>3700</v>
      </c>
      <c r="C1052" s="34" t="s">
        <v>17</v>
      </c>
      <c r="D1052" s="34" t="str">
        <f t="shared" si="214"/>
        <v>2</v>
      </c>
      <c r="E1052" s="34">
        <f t="shared" si="215"/>
        <v>5</v>
      </c>
      <c r="F1052" s="34" t="str">
        <f t="shared" si="216"/>
        <v>04</v>
      </c>
      <c r="G1052" s="34" t="str">
        <f t="shared" si="217"/>
        <v>005</v>
      </c>
      <c r="H1052" s="33" t="str">
        <f t="shared" si="218"/>
        <v>E001</v>
      </c>
      <c r="I1052" s="34">
        <f t="shared" si="219"/>
        <v>37504</v>
      </c>
      <c r="J1052" s="34">
        <f t="shared" si="210"/>
        <v>1</v>
      </c>
      <c r="K1052" s="34">
        <f t="shared" si="220"/>
        <v>1</v>
      </c>
      <c r="L1052" s="34">
        <f t="shared" si="221"/>
        <v>21</v>
      </c>
      <c r="M1052" s="34" t="s">
        <v>22</v>
      </c>
      <c r="N1052" s="30">
        <v>40040</v>
      </c>
      <c r="O1052" s="30" t="s">
        <v>55</v>
      </c>
      <c r="P1052" s="30">
        <v>57</v>
      </c>
      <c r="Q1052" s="30">
        <v>2</v>
      </c>
      <c r="R1052" s="30">
        <v>37504</v>
      </c>
      <c r="S1052" s="24">
        <f t="shared" si="211"/>
        <v>57553.07</v>
      </c>
      <c r="V1052" s="24">
        <v>8000</v>
      </c>
      <c r="X1052" s="24">
        <v>8000</v>
      </c>
      <c r="Y1052" s="24">
        <v>14000</v>
      </c>
      <c r="Z1052" s="24">
        <v>16000</v>
      </c>
      <c r="AC1052" s="24">
        <v>8000</v>
      </c>
      <c r="AD1052" s="24">
        <v>3553.07</v>
      </c>
      <c r="AG1052" s="35">
        <v>57553.07</v>
      </c>
      <c r="AH1052" s="24">
        <f t="shared" si="222"/>
        <v>0</v>
      </c>
    </row>
    <row r="1053" spans="1:34" s="24" customFormat="1" x14ac:dyDescent="0.2">
      <c r="A1053" s="33">
        <f t="shared" si="212"/>
        <v>3000</v>
      </c>
      <c r="B1053" s="33">
        <f t="shared" si="213"/>
        <v>3700</v>
      </c>
      <c r="C1053" s="34" t="s">
        <v>17</v>
      </c>
      <c r="D1053" s="34" t="str">
        <f t="shared" si="214"/>
        <v>2</v>
      </c>
      <c r="E1053" s="34">
        <f t="shared" si="215"/>
        <v>5</v>
      </c>
      <c r="F1053" s="34" t="str">
        <f t="shared" si="216"/>
        <v>04</v>
      </c>
      <c r="G1053" s="34" t="str">
        <f t="shared" si="217"/>
        <v>005</v>
      </c>
      <c r="H1053" s="33" t="str">
        <f t="shared" si="218"/>
        <v>E001</v>
      </c>
      <c r="I1053" s="34">
        <f t="shared" si="219"/>
        <v>37602</v>
      </c>
      <c r="J1053" s="34">
        <f t="shared" si="210"/>
        <v>1</v>
      </c>
      <c r="K1053" s="34">
        <f t="shared" si="220"/>
        <v>1</v>
      </c>
      <c r="L1053" s="34">
        <f t="shared" si="221"/>
        <v>21</v>
      </c>
      <c r="M1053" s="34" t="s">
        <v>22</v>
      </c>
      <c r="N1053" s="30">
        <v>40040</v>
      </c>
      <c r="O1053" s="30" t="s">
        <v>55</v>
      </c>
      <c r="P1053" s="30">
        <v>57</v>
      </c>
      <c r="Q1053" s="30">
        <v>2</v>
      </c>
      <c r="R1053" s="30">
        <v>37602</v>
      </c>
      <c r="S1053" s="24">
        <f t="shared" si="211"/>
        <v>47960.9</v>
      </c>
      <c r="W1053" s="24">
        <v>23079.32</v>
      </c>
      <c r="AA1053" s="24">
        <v>0</v>
      </c>
      <c r="AC1053" s="24">
        <v>24881.58</v>
      </c>
      <c r="AG1053" s="35">
        <v>47960.9</v>
      </c>
      <c r="AH1053" s="24">
        <f t="shared" si="222"/>
        <v>0</v>
      </c>
    </row>
    <row r="1054" spans="1:34" s="24" customFormat="1" x14ac:dyDescent="0.2">
      <c r="A1054" s="33">
        <f t="shared" si="212"/>
        <v>2000</v>
      </c>
      <c r="B1054" s="33">
        <f t="shared" si="213"/>
        <v>2200</v>
      </c>
      <c r="C1054" s="34" t="s">
        <v>17</v>
      </c>
      <c r="D1054" s="34" t="str">
        <f t="shared" si="214"/>
        <v>2</v>
      </c>
      <c r="E1054" s="34">
        <f t="shared" si="215"/>
        <v>5</v>
      </c>
      <c r="F1054" s="34" t="str">
        <f t="shared" si="216"/>
        <v>04</v>
      </c>
      <c r="G1054" s="34" t="str">
        <f t="shared" si="217"/>
        <v>005</v>
      </c>
      <c r="H1054" s="33" t="str">
        <f t="shared" si="218"/>
        <v>E001</v>
      </c>
      <c r="I1054" s="34">
        <f t="shared" si="219"/>
        <v>22201</v>
      </c>
      <c r="J1054" s="34">
        <f t="shared" si="210"/>
        <v>1</v>
      </c>
      <c r="K1054" s="34">
        <f t="shared" si="220"/>
        <v>1</v>
      </c>
      <c r="L1054" s="34">
        <f t="shared" si="221"/>
        <v>21</v>
      </c>
      <c r="M1054" s="34" t="s">
        <v>22</v>
      </c>
      <c r="N1054" s="30">
        <v>40040</v>
      </c>
      <c r="O1054" s="30" t="s">
        <v>55</v>
      </c>
      <c r="P1054" s="30">
        <v>57</v>
      </c>
      <c r="Q1054" s="30">
        <v>3</v>
      </c>
      <c r="R1054" s="30">
        <v>22201</v>
      </c>
      <c r="S1054" s="24">
        <f t="shared" si="211"/>
        <v>14388.27</v>
      </c>
      <c r="AC1054" s="24">
        <v>14388.27</v>
      </c>
      <c r="AG1054" s="35">
        <v>14388.27</v>
      </c>
      <c r="AH1054" s="24">
        <f t="shared" si="222"/>
        <v>0</v>
      </c>
    </row>
    <row r="1055" spans="1:34" s="24" customFormat="1" x14ac:dyDescent="0.2">
      <c r="A1055" s="33">
        <f t="shared" si="212"/>
        <v>2000</v>
      </c>
      <c r="B1055" s="33">
        <f t="shared" si="213"/>
        <v>2400</v>
      </c>
      <c r="C1055" s="34" t="s">
        <v>17</v>
      </c>
      <c r="D1055" s="34" t="str">
        <f t="shared" si="214"/>
        <v>2</v>
      </c>
      <c r="E1055" s="34">
        <f t="shared" si="215"/>
        <v>5</v>
      </c>
      <c r="F1055" s="34" t="str">
        <f t="shared" si="216"/>
        <v>04</v>
      </c>
      <c r="G1055" s="34" t="str">
        <f t="shared" si="217"/>
        <v>005</v>
      </c>
      <c r="H1055" s="33" t="str">
        <f t="shared" si="218"/>
        <v>E001</v>
      </c>
      <c r="I1055" s="34">
        <f t="shared" si="219"/>
        <v>24201</v>
      </c>
      <c r="J1055" s="34">
        <f t="shared" si="210"/>
        <v>1</v>
      </c>
      <c r="K1055" s="34">
        <f t="shared" si="220"/>
        <v>1</v>
      </c>
      <c r="L1055" s="34">
        <f t="shared" si="221"/>
        <v>21</v>
      </c>
      <c r="M1055" s="34" t="s">
        <v>22</v>
      </c>
      <c r="N1055" s="30">
        <v>40040</v>
      </c>
      <c r="O1055" s="30" t="s">
        <v>55</v>
      </c>
      <c r="P1055" s="30">
        <v>57</v>
      </c>
      <c r="Q1055" s="30">
        <v>3</v>
      </c>
      <c r="R1055" s="30">
        <v>24201</v>
      </c>
      <c r="S1055" s="24">
        <f t="shared" si="211"/>
        <v>23980.45</v>
      </c>
      <c r="V1055" s="24">
        <v>5154</v>
      </c>
      <c r="W1055" s="24">
        <v>13003</v>
      </c>
      <c r="Z1055" s="24">
        <v>5011.25</v>
      </c>
      <c r="AB1055" s="24">
        <v>812.2</v>
      </c>
      <c r="AG1055" s="35">
        <v>23980.45</v>
      </c>
      <c r="AH1055" s="24">
        <f t="shared" si="222"/>
        <v>0</v>
      </c>
    </row>
    <row r="1056" spans="1:34" s="24" customFormat="1" x14ac:dyDescent="0.2">
      <c r="A1056" s="33">
        <f t="shared" si="212"/>
        <v>2000</v>
      </c>
      <c r="B1056" s="33">
        <f t="shared" si="213"/>
        <v>2400</v>
      </c>
      <c r="C1056" s="34" t="s">
        <v>17</v>
      </c>
      <c r="D1056" s="34" t="str">
        <f t="shared" si="214"/>
        <v>2</v>
      </c>
      <c r="E1056" s="34">
        <f t="shared" si="215"/>
        <v>5</v>
      </c>
      <c r="F1056" s="34" t="str">
        <f t="shared" si="216"/>
        <v>04</v>
      </c>
      <c r="G1056" s="34" t="str">
        <f t="shared" si="217"/>
        <v>005</v>
      </c>
      <c r="H1056" s="33" t="str">
        <f t="shared" si="218"/>
        <v>E001</v>
      </c>
      <c r="I1056" s="34">
        <f t="shared" si="219"/>
        <v>24601</v>
      </c>
      <c r="J1056" s="34">
        <f t="shared" si="210"/>
        <v>1</v>
      </c>
      <c r="K1056" s="34">
        <f t="shared" si="220"/>
        <v>1</v>
      </c>
      <c r="L1056" s="34">
        <f t="shared" si="221"/>
        <v>21</v>
      </c>
      <c r="M1056" s="34" t="s">
        <v>22</v>
      </c>
      <c r="N1056" s="30">
        <v>40040</v>
      </c>
      <c r="O1056" s="30" t="s">
        <v>55</v>
      </c>
      <c r="P1056" s="30">
        <v>57</v>
      </c>
      <c r="Q1056" s="30">
        <v>3</v>
      </c>
      <c r="R1056" s="30">
        <v>24601</v>
      </c>
      <c r="S1056" s="24">
        <f t="shared" si="211"/>
        <v>6714.5300000000007</v>
      </c>
      <c r="Z1056" s="24">
        <v>3000</v>
      </c>
      <c r="AB1056" s="24">
        <v>3714.53</v>
      </c>
      <c r="AG1056" s="35">
        <v>6714.5300000000007</v>
      </c>
      <c r="AH1056" s="24">
        <f t="shared" si="222"/>
        <v>0</v>
      </c>
    </row>
    <row r="1057" spans="1:34" s="24" customFormat="1" x14ac:dyDescent="0.2">
      <c r="A1057" s="33">
        <f t="shared" si="212"/>
        <v>2000</v>
      </c>
      <c r="B1057" s="33">
        <f t="shared" si="213"/>
        <v>2400</v>
      </c>
      <c r="C1057" s="34" t="s">
        <v>17</v>
      </c>
      <c r="D1057" s="34" t="str">
        <f t="shared" si="214"/>
        <v>2</v>
      </c>
      <c r="E1057" s="34">
        <f t="shared" si="215"/>
        <v>5</v>
      </c>
      <c r="F1057" s="34" t="str">
        <f t="shared" si="216"/>
        <v>04</v>
      </c>
      <c r="G1057" s="34" t="str">
        <f t="shared" si="217"/>
        <v>005</v>
      </c>
      <c r="H1057" s="33" t="str">
        <f t="shared" si="218"/>
        <v>E001</v>
      </c>
      <c r="I1057" s="34">
        <f t="shared" si="219"/>
        <v>24701</v>
      </c>
      <c r="J1057" s="34">
        <f t="shared" si="210"/>
        <v>1</v>
      </c>
      <c r="K1057" s="34">
        <f t="shared" si="220"/>
        <v>1</v>
      </c>
      <c r="L1057" s="34">
        <f t="shared" si="221"/>
        <v>21</v>
      </c>
      <c r="M1057" s="34" t="s">
        <v>22</v>
      </c>
      <c r="N1057" s="30">
        <v>40040</v>
      </c>
      <c r="O1057" s="30" t="s">
        <v>55</v>
      </c>
      <c r="P1057" s="30">
        <v>57</v>
      </c>
      <c r="Q1057" s="30">
        <v>3</v>
      </c>
      <c r="R1057" s="30">
        <v>24701</v>
      </c>
      <c r="S1057" s="24">
        <f t="shared" si="211"/>
        <v>61965.48</v>
      </c>
      <c r="AC1057" s="24">
        <v>25000</v>
      </c>
      <c r="AD1057" s="24">
        <v>36965.480000000003</v>
      </c>
      <c r="AG1057" s="35">
        <v>61965.48</v>
      </c>
      <c r="AH1057" s="24">
        <f t="shared" si="222"/>
        <v>0</v>
      </c>
    </row>
    <row r="1058" spans="1:34" s="24" customFormat="1" x14ac:dyDescent="0.2">
      <c r="A1058" s="33">
        <f t="shared" si="212"/>
        <v>2000</v>
      </c>
      <c r="B1058" s="33">
        <f t="shared" si="213"/>
        <v>2400</v>
      </c>
      <c r="C1058" s="34" t="s">
        <v>17</v>
      </c>
      <c r="D1058" s="34" t="str">
        <f t="shared" si="214"/>
        <v>2</v>
      </c>
      <c r="E1058" s="34">
        <f t="shared" si="215"/>
        <v>5</v>
      </c>
      <c r="F1058" s="34" t="str">
        <f t="shared" si="216"/>
        <v>04</v>
      </c>
      <c r="G1058" s="34" t="str">
        <f t="shared" si="217"/>
        <v>005</v>
      </c>
      <c r="H1058" s="33" t="str">
        <f t="shared" si="218"/>
        <v>E001</v>
      </c>
      <c r="I1058" s="34">
        <f t="shared" si="219"/>
        <v>24801</v>
      </c>
      <c r="J1058" s="34">
        <f t="shared" si="210"/>
        <v>1</v>
      </c>
      <c r="K1058" s="34">
        <f t="shared" si="220"/>
        <v>1</v>
      </c>
      <c r="L1058" s="34">
        <f t="shared" si="221"/>
        <v>21</v>
      </c>
      <c r="M1058" s="34" t="s">
        <v>22</v>
      </c>
      <c r="N1058" s="30">
        <v>40040</v>
      </c>
      <c r="O1058" s="30" t="s">
        <v>55</v>
      </c>
      <c r="P1058" s="30">
        <v>57</v>
      </c>
      <c r="Q1058" s="30">
        <v>3</v>
      </c>
      <c r="R1058" s="30">
        <v>24801</v>
      </c>
      <c r="S1058" s="24">
        <f t="shared" si="211"/>
        <v>37409.5</v>
      </c>
      <c r="AA1058" s="24">
        <v>12409.5</v>
      </c>
      <c r="AB1058" s="24">
        <v>10000</v>
      </c>
      <c r="AD1058" s="24">
        <v>15000</v>
      </c>
      <c r="AG1058" s="35">
        <v>37409.5</v>
      </c>
      <c r="AH1058" s="24">
        <f t="shared" si="222"/>
        <v>0</v>
      </c>
    </row>
    <row r="1059" spans="1:34" s="24" customFormat="1" x14ac:dyDescent="0.2">
      <c r="A1059" s="33">
        <f t="shared" si="212"/>
        <v>2000</v>
      </c>
      <c r="B1059" s="33">
        <f t="shared" si="213"/>
        <v>2400</v>
      </c>
      <c r="C1059" s="34" t="s">
        <v>17</v>
      </c>
      <c r="D1059" s="34" t="str">
        <f t="shared" si="214"/>
        <v>2</v>
      </c>
      <c r="E1059" s="34">
        <f t="shared" si="215"/>
        <v>5</v>
      </c>
      <c r="F1059" s="34" t="str">
        <f t="shared" si="216"/>
        <v>04</v>
      </c>
      <c r="G1059" s="34" t="str">
        <f t="shared" si="217"/>
        <v>005</v>
      </c>
      <c r="H1059" s="33" t="str">
        <f t="shared" si="218"/>
        <v>E001</v>
      </c>
      <c r="I1059" s="34">
        <f t="shared" si="219"/>
        <v>24901</v>
      </c>
      <c r="J1059" s="34">
        <f t="shared" si="210"/>
        <v>1</v>
      </c>
      <c r="K1059" s="34">
        <f t="shared" si="220"/>
        <v>1</v>
      </c>
      <c r="L1059" s="34">
        <f t="shared" si="221"/>
        <v>21</v>
      </c>
      <c r="M1059" s="34" t="s">
        <v>22</v>
      </c>
      <c r="N1059" s="30">
        <v>40040</v>
      </c>
      <c r="O1059" s="30" t="s">
        <v>55</v>
      </c>
      <c r="P1059" s="30">
        <v>57</v>
      </c>
      <c r="Q1059" s="30">
        <v>3</v>
      </c>
      <c r="R1059" s="30">
        <v>24901</v>
      </c>
      <c r="S1059" s="24">
        <f t="shared" si="211"/>
        <v>20143.580000000002</v>
      </c>
      <c r="AA1059" s="24">
        <v>10000</v>
      </c>
      <c r="AC1059" s="24">
        <v>10143.58</v>
      </c>
      <c r="AG1059" s="35">
        <v>20143.580000000002</v>
      </c>
      <c r="AH1059" s="24">
        <f t="shared" si="222"/>
        <v>0</v>
      </c>
    </row>
    <row r="1060" spans="1:34" s="24" customFormat="1" x14ac:dyDescent="0.2">
      <c r="A1060" s="33">
        <f t="shared" si="212"/>
        <v>2000</v>
      </c>
      <c r="B1060" s="33">
        <f t="shared" si="213"/>
        <v>2500</v>
      </c>
      <c r="C1060" s="34" t="s">
        <v>17</v>
      </c>
      <c r="D1060" s="34" t="str">
        <f t="shared" si="214"/>
        <v>2</v>
      </c>
      <c r="E1060" s="34">
        <f t="shared" si="215"/>
        <v>5</v>
      </c>
      <c r="F1060" s="34" t="str">
        <f t="shared" si="216"/>
        <v>04</v>
      </c>
      <c r="G1060" s="34" t="str">
        <f t="shared" si="217"/>
        <v>005</v>
      </c>
      <c r="H1060" s="33" t="str">
        <f t="shared" si="218"/>
        <v>E001</v>
      </c>
      <c r="I1060" s="34">
        <f t="shared" si="219"/>
        <v>25101</v>
      </c>
      <c r="J1060" s="34">
        <f t="shared" si="210"/>
        <v>1</v>
      </c>
      <c r="K1060" s="34">
        <f t="shared" si="220"/>
        <v>1</v>
      </c>
      <c r="L1060" s="34">
        <f t="shared" si="221"/>
        <v>21</v>
      </c>
      <c r="M1060" s="34" t="s">
        <v>22</v>
      </c>
      <c r="N1060" s="30">
        <v>40040</v>
      </c>
      <c r="O1060" s="30" t="s">
        <v>55</v>
      </c>
      <c r="P1060" s="30">
        <v>57</v>
      </c>
      <c r="Q1060" s="30">
        <v>3</v>
      </c>
      <c r="R1060" s="30">
        <v>25101</v>
      </c>
      <c r="S1060" s="24">
        <f t="shared" si="211"/>
        <v>9592.18</v>
      </c>
      <c r="U1060" s="24">
        <v>0</v>
      </c>
      <c r="AB1060" s="24">
        <v>9592.18</v>
      </c>
      <c r="AG1060" s="35">
        <v>9592.18</v>
      </c>
      <c r="AH1060" s="24">
        <f t="shared" si="222"/>
        <v>0</v>
      </c>
    </row>
    <row r="1061" spans="1:34" s="24" customFormat="1" x14ac:dyDescent="0.2">
      <c r="A1061" s="33">
        <f t="shared" si="212"/>
        <v>2000</v>
      </c>
      <c r="B1061" s="33">
        <f t="shared" si="213"/>
        <v>2500</v>
      </c>
      <c r="C1061" s="34" t="s">
        <v>17</v>
      </c>
      <c r="D1061" s="34" t="str">
        <f t="shared" si="214"/>
        <v>2</v>
      </c>
      <c r="E1061" s="34">
        <f t="shared" si="215"/>
        <v>5</v>
      </c>
      <c r="F1061" s="34" t="str">
        <f t="shared" si="216"/>
        <v>04</v>
      </c>
      <c r="G1061" s="34" t="str">
        <f t="shared" si="217"/>
        <v>005</v>
      </c>
      <c r="H1061" s="33" t="str">
        <f t="shared" si="218"/>
        <v>E001</v>
      </c>
      <c r="I1061" s="34">
        <f t="shared" si="219"/>
        <v>25201</v>
      </c>
      <c r="J1061" s="34">
        <f t="shared" si="210"/>
        <v>1</v>
      </c>
      <c r="K1061" s="34">
        <f t="shared" si="220"/>
        <v>1</v>
      </c>
      <c r="L1061" s="34">
        <f t="shared" si="221"/>
        <v>21</v>
      </c>
      <c r="M1061" s="34" t="s">
        <v>22</v>
      </c>
      <c r="N1061" s="30">
        <v>40040</v>
      </c>
      <c r="O1061" s="30" t="s">
        <v>55</v>
      </c>
      <c r="P1061" s="30">
        <v>57</v>
      </c>
      <c r="Q1061" s="30">
        <v>3</v>
      </c>
      <c r="R1061" s="30">
        <v>25201</v>
      </c>
      <c r="S1061" s="24">
        <f t="shared" si="211"/>
        <v>188965.93</v>
      </c>
      <c r="X1061" s="24">
        <v>18000</v>
      </c>
      <c r="Y1061" s="24">
        <v>45000</v>
      </c>
      <c r="Z1061" s="24">
        <v>14000</v>
      </c>
      <c r="AA1061" s="24">
        <v>35000</v>
      </c>
      <c r="AC1061" s="24">
        <v>48000</v>
      </c>
      <c r="AD1061" s="24">
        <v>28965.93</v>
      </c>
      <c r="AG1061" s="35">
        <v>188965.93</v>
      </c>
      <c r="AH1061" s="24">
        <f t="shared" si="222"/>
        <v>0</v>
      </c>
    </row>
    <row r="1062" spans="1:34" s="24" customFormat="1" x14ac:dyDescent="0.2">
      <c r="A1062" s="33">
        <f t="shared" si="212"/>
        <v>2000</v>
      </c>
      <c r="B1062" s="33">
        <f t="shared" si="213"/>
        <v>2500</v>
      </c>
      <c r="C1062" s="34" t="s">
        <v>17</v>
      </c>
      <c r="D1062" s="34" t="str">
        <f t="shared" si="214"/>
        <v>2</v>
      </c>
      <c r="E1062" s="34">
        <f t="shared" si="215"/>
        <v>5</v>
      </c>
      <c r="F1062" s="34" t="str">
        <f t="shared" si="216"/>
        <v>04</v>
      </c>
      <c r="G1062" s="34" t="str">
        <f t="shared" si="217"/>
        <v>005</v>
      </c>
      <c r="H1062" s="33" t="str">
        <f t="shared" si="218"/>
        <v>E001</v>
      </c>
      <c r="I1062" s="34">
        <f t="shared" si="219"/>
        <v>25501</v>
      </c>
      <c r="J1062" s="34">
        <f t="shared" si="210"/>
        <v>1</v>
      </c>
      <c r="K1062" s="34">
        <f t="shared" si="220"/>
        <v>1</v>
      </c>
      <c r="L1062" s="34">
        <f t="shared" si="221"/>
        <v>21</v>
      </c>
      <c r="M1062" s="34" t="s">
        <v>22</v>
      </c>
      <c r="N1062" s="30">
        <v>40040</v>
      </c>
      <c r="O1062" s="30" t="s">
        <v>55</v>
      </c>
      <c r="P1062" s="30">
        <v>57</v>
      </c>
      <c r="Q1062" s="30">
        <v>3</v>
      </c>
      <c r="R1062" s="30">
        <v>25501</v>
      </c>
      <c r="S1062" s="24">
        <f t="shared" si="211"/>
        <v>41246.370000000003</v>
      </c>
      <c r="U1062" s="24">
        <v>0</v>
      </c>
      <c r="X1062" s="24">
        <v>5000</v>
      </c>
      <c r="Z1062" s="24">
        <v>25000</v>
      </c>
      <c r="AC1062" s="24">
        <v>11246.37</v>
      </c>
      <c r="AG1062" s="35">
        <v>41246.370000000003</v>
      </c>
      <c r="AH1062" s="24">
        <f t="shared" si="222"/>
        <v>0</v>
      </c>
    </row>
    <row r="1063" spans="1:34" s="24" customFormat="1" x14ac:dyDescent="0.2">
      <c r="A1063" s="33">
        <f t="shared" si="212"/>
        <v>2000</v>
      </c>
      <c r="B1063" s="33">
        <f t="shared" si="213"/>
        <v>2500</v>
      </c>
      <c r="C1063" s="34" t="s">
        <v>17</v>
      </c>
      <c r="D1063" s="34" t="str">
        <f t="shared" si="214"/>
        <v>2</v>
      </c>
      <c r="E1063" s="34">
        <f t="shared" si="215"/>
        <v>5</v>
      </c>
      <c r="F1063" s="34" t="str">
        <f t="shared" si="216"/>
        <v>04</v>
      </c>
      <c r="G1063" s="34" t="str">
        <f t="shared" si="217"/>
        <v>005</v>
      </c>
      <c r="H1063" s="33" t="str">
        <f t="shared" si="218"/>
        <v>E001</v>
      </c>
      <c r="I1063" s="34">
        <f t="shared" si="219"/>
        <v>25901</v>
      </c>
      <c r="J1063" s="34">
        <f t="shared" si="210"/>
        <v>1</v>
      </c>
      <c r="K1063" s="34">
        <f t="shared" si="220"/>
        <v>1</v>
      </c>
      <c r="L1063" s="34">
        <f t="shared" si="221"/>
        <v>21</v>
      </c>
      <c r="M1063" s="34" t="s">
        <v>22</v>
      </c>
      <c r="N1063" s="30">
        <v>40040</v>
      </c>
      <c r="O1063" s="30" t="s">
        <v>55</v>
      </c>
      <c r="P1063" s="30">
        <v>57</v>
      </c>
      <c r="Q1063" s="30">
        <v>3</v>
      </c>
      <c r="R1063" s="30">
        <v>25901</v>
      </c>
      <c r="S1063" s="24">
        <f t="shared" si="211"/>
        <v>7673.74</v>
      </c>
      <c r="Z1063" s="24">
        <v>3673.74</v>
      </c>
      <c r="AC1063" s="24">
        <v>4000</v>
      </c>
      <c r="AG1063" s="35">
        <v>7673.74</v>
      </c>
      <c r="AH1063" s="24">
        <f t="shared" si="222"/>
        <v>0</v>
      </c>
    </row>
    <row r="1064" spans="1:34" s="24" customFormat="1" x14ac:dyDescent="0.2">
      <c r="A1064" s="33">
        <f t="shared" si="212"/>
        <v>2000</v>
      </c>
      <c r="B1064" s="33">
        <f t="shared" si="213"/>
        <v>2900</v>
      </c>
      <c r="C1064" s="34" t="s">
        <v>17</v>
      </c>
      <c r="D1064" s="34" t="str">
        <f t="shared" si="214"/>
        <v>2</v>
      </c>
      <c r="E1064" s="34">
        <f t="shared" si="215"/>
        <v>5</v>
      </c>
      <c r="F1064" s="34" t="str">
        <f t="shared" si="216"/>
        <v>04</v>
      </c>
      <c r="G1064" s="34" t="str">
        <f t="shared" si="217"/>
        <v>005</v>
      </c>
      <c r="H1064" s="33" t="str">
        <f t="shared" si="218"/>
        <v>E001</v>
      </c>
      <c r="I1064" s="34">
        <f t="shared" si="219"/>
        <v>29101</v>
      </c>
      <c r="J1064" s="34">
        <f t="shared" si="210"/>
        <v>1</v>
      </c>
      <c r="K1064" s="34">
        <f t="shared" si="220"/>
        <v>1</v>
      </c>
      <c r="L1064" s="34">
        <f t="shared" si="221"/>
        <v>21</v>
      </c>
      <c r="M1064" s="34" t="s">
        <v>22</v>
      </c>
      <c r="N1064" s="30">
        <v>40040</v>
      </c>
      <c r="O1064" s="30" t="s">
        <v>55</v>
      </c>
      <c r="P1064" s="30">
        <v>57</v>
      </c>
      <c r="Q1064" s="30">
        <v>3</v>
      </c>
      <c r="R1064" s="30">
        <v>29101</v>
      </c>
      <c r="S1064" s="24">
        <f t="shared" si="211"/>
        <v>40287.15</v>
      </c>
      <c r="U1064" s="24">
        <v>2500</v>
      </c>
      <c r="W1064" s="24">
        <v>3000</v>
      </c>
      <c r="Z1064" s="24">
        <v>5000</v>
      </c>
      <c r="AA1064" s="24">
        <v>5000</v>
      </c>
      <c r="AB1064" s="24">
        <v>10000</v>
      </c>
      <c r="AC1064" s="24">
        <v>7000</v>
      </c>
      <c r="AD1064" s="24">
        <v>7787.15</v>
      </c>
      <c r="AG1064" s="35">
        <v>40287.15</v>
      </c>
      <c r="AH1064" s="24">
        <f t="shared" si="222"/>
        <v>0</v>
      </c>
    </row>
    <row r="1065" spans="1:34" s="24" customFormat="1" x14ac:dyDescent="0.2">
      <c r="A1065" s="33">
        <f t="shared" si="212"/>
        <v>2000</v>
      </c>
      <c r="B1065" s="33">
        <f t="shared" si="213"/>
        <v>2900</v>
      </c>
      <c r="C1065" s="34" t="s">
        <v>17</v>
      </c>
      <c r="D1065" s="34" t="str">
        <f t="shared" si="214"/>
        <v>2</v>
      </c>
      <c r="E1065" s="34">
        <f t="shared" si="215"/>
        <v>5</v>
      </c>
      <c r="F1065" s="34" t="str">
        <f t="shared" si="216"/>
        <v>04</v>
      </c>
      <c r="G1065" s="34" t="str">
        <f t="shared" si="217"/>
        <v>005</v>
      </c>
      <c r="H1065" s="33" t="str">
        <f t="shared" si="218"/>
        <v>E001</v>
      </c>
      <c r="I1065" s="34">
        <f t="shared" si="219"/>
        <v>29501</v>
      </c>
      <c r="J1065" s="34">
        <f t="shared" si="210"/>
        <v>1</v>
      </c>
      <c r="K1065" s="34">
        <f t="shared" si="220"/>
        <v>1</v>
      </c>
      <c r="L1065" s="34">
        <f t="shared" si="221"/>
        <v>21</v>
      </c>
      <c r="M1065" s="34" t="s">
        <v>22</v>
      </c>
      <c r="N1065" s="30">
        <v>40040</v>
      </c>
      <c r="O1065" s="30" t="s">
        <v>55</v>
      </c>
      <c r="P1065" s="30">
        <v>57</v>
      </c>
      <c r="Q1065" s="30">
        <v>3</v>
      </c>
      <c r="R1065" s="30">
        <v>29501</v>
      </c>
      <c r="S1065" s="24">
        <f t="shared" si="211"/>
        <v>11031.01</v>
      </c>
      <c r="AA1065" s="24">
        <v>3000</v>
      </c>
      <c r="AB1065" s="24">
        <v>8031.01</v>
      </c>
      <c r="AG1065" s="35">
        <v>11031.01</v>
      </c>
      <c r="AH1065" s="24">
        <f t="shared" si="222"/>
        <v>0</v>
      </c>
    </row>
    <row r="1066" spans="1:34" s="24" customFormat="1" x14ac:dyDescent="0.2">
      <c r="A1066" s="33">
        <f t="shared" si="212"/>
        <v>2000</v>
      </c>
      <c r="B1066" s="33">
        <f t="shared" si="213"/>
        <v>2900</v>
      </c>
      <c r="C1066" s="34" t="s">
        <v>17</v>
      </c>
      <c r="D1066" s="34" t="str">
        <f t="shared" si="214"/>
        <v>2</v>
      </c>
      <c r="E1066" s="34">
        <f t="shared" si="215"/>
        <v>5</v>
      </c>
      <c r="F1066" s="34" t="str">
        <f t="shared" si="216"/>
        <v>04</v>
      </c>
      <c r="G1066" s="34" t="str">
        <f t="shared" si="217"/>
        <v>005</v>
      </c>
      <c r="H1066" s="33" t="str">
        <f t="shared" si="218"/>
        <v>E001</v>
      </c>
      <c r="I1066" s="34">
        <f t="shared" si="219"/>
        <v>29601</v>
      </c>
      <c r="J1066" s="34">
        <f t="shared" si="210"/>
        <v>1</v>
      </c>
      <c r="K1066" s="34">
        <f t="shared" si="220"/>
        <v>1</v>
      </c>
      <c r="L1066" s="34">
        <f t="shared" si="221"/>
        <v>21</v>
      </c>
      <c r="M1066" s="34" t="s">
        <v>22</v>
      </c>
      <c r="N1066" s="30">
        <v>40040</v>
      </c>
      <c r="O1066" s="30" t="s">
        <v>55</v>
      </c>
      <c r="P1066" s="30">
        <v>57</v>
      </c>
      <c r="Q1066" s="30">
        <v>3</v>
      </c>
      <c r="R1066" s="30">
        <v>29601</v>
      </c>
      <c r="S1066" s="24">
        <f t="shared" si="211"/>
        <v>27817.32</v>
      </c>
      <c r="Z1066" s="24">
        <v>6000</v>
      </c>
      <c r="AB1066" s="24">
        <v>8000</v>
      </c>
      <c r="AC1066" s="24">
        <v>8000</v>
      </c>
      <c r="AD1066" s="24">
        <v>5817.32</v>
      </c>
      <c r="AG1066" s="35">
        <v>27817.32</v>
      </c>
      <c r="AH1066" s="24">
        <f t="shared" si="222"/>
        <v>0</v>
      </c>
    </row>
    <row r="1067" spans="1:34" x14ac:dyDescent="0.2">
      <c r="A1067" s="33">
        <f t="shared" si="212"/>
        <v>3000</v>
      </c>
      <c r="B1067" s="33">
        <f t="shared" si="213"/>
        <v>3100</v>
      </c>
      <c r="C1067" s="34" t="s">
        <v>17</v>
      </c>
      <c r="D1067" s="34" t="str">
        <f t="shared" si="214"/>
        <v>2</v>
      </c>
      <c r="E1067" s="34">
        <f t="shared" si="215"/>
        <v>5</v>
      </c>
      <c r="F1067" s="34" t="str">
        <f t="shared" si="216"/>
        <v>04</v>
      </c>
      <c r="G1067" s="34" t="str">
        <f t="shared" si="217"/>
        <v>005</v>
      </c>
      <c r="H1067" s="33" t="str">
        <f t="shared" si="218"/>
        <v>E001</v>
      </c>
      <c r="I1067" s="34">
        <f t="shared" si="219"/>
        <v>31301</v>
      </c>
      <c r="J1067" s="34">
        <f t="shared" si="210"/>
        <v>1</v>
      </c>
      <c r="K1067" s="34">
        <f t="shared" si="220"/>
        <v>1</v>
      </c>
      <c r="L1067" s="34">
        <f t="shared" si="221"/>
        <v>21</v>
      </c>
      <c r="M1067" s="34" t="s">
        <v>22</v>
      </c>
      <c r="N1067" s="30">
        <v>40040</v>
      </c>
      <c r="O1067" s="30" t="s">
        <v>55</v>
      </c>
      <c r="P1067" s="30">
        <v>57</v>
      </c>
      <c r="Q1067" s="30">
        <v>3</v>
      </c>
      <c r="R1067" s="30">
        <v>31301</v>
      </c>
      <c r="S1067" s="24">
        <f t="shared" si="211"/>
        <v>1918.44</v>
      </c>
      <c r="T1067" s="24"/>
      <c r="U1067" s="24"/>
      <c r="V1067" s="24">
        <v>1918.44</v>
      </c>
      <c r="W1067" s="24"/>
      <c r="X1067" s="24"/>
      <c r="Y1067" s="24"/>
      <c r="Z1067" s="24"/>
      <c r="AA1067" s="24"/>
      <c r="AB1067" s="24"/>
      <c r="AC1067" s="24"/>
      <c r="AD1067" s="24"/>
      <c r="AE1067" s="24"/>
      <c r="AF1067" s="24"/>
      <c r="AG1067" s="35">
        <v>1918.44</v>
      </c>
      <c r="AH1067" s="24">
        <f t="shared" si="222"/>
        <v>0</v>
      </c>
    </row>
    <row r="1068" spans="1:34" s="24" customFormat="1" x14ac:dyDescent="0.2">
      <c r="A1068" s="33">
        <f t="shared" si="212"/>
        <v>3000</v>
      </c>
      <c r="B1068" s="33">
        <f t="shared" si="213"/>
        <v>3200</v>
      </c>
      <c r="C1068" s="34" t="s">
        <v>17</v>
      </c>
      <c r="D1068" s="34" t="str">
        <f t="shared" si="214"/>
        <v>2</v>
      </c>
      <c r="E1068" s="34">
        <f t="shared" si="215"/>
        <v>5</v>
      </c>
      <c r="F1068" s="34" t="str">
        <f t="shared" si="216"/>
        <v>04</v>
      </c>
      <c r="G1068" s="34" t="str">
        <f t="shared" si="217"/>
        <v>005</v>
      </c>
      <c r="H1068" s="33" t="str">
        <f t="shared" si="218"/>
        <v>E001</v>
      </c>
      <c r="I1068" s="34">
        <f t="shared" si="219"/>
        <v>32302</v>
      </c>
      <c r="J1068" s="34">
        <f t="shared" si="210"/>
        <v>1</v>
      </c>
      <c r="K1068" s="34">
        <f t="shared" si="220"/>
        <v>1</v>
      </c>
      <c r="L1068" s="34">
        <f t="shared" si="221"/>
        <v>21</v>
      </c>
      <c r="M1068" s="34" t="s">
        <v>22</v>
      </c>
      <c r="N1068" s="30">
        <v>40040</v>
      </c>
      <c r="O1068" s="30" t="s">
        <v>55</v>
      </c>
      <c r="P1068" s="30">
        <v>57</v>
      </c>
      <c r="Q1068" s="30">
        <v>3</v>
      </c>
      <c r="R1068" s="30">
        <v>32302</v>
      </c>
      <c r="S1068" s="24">
        <f t="shared" si="211"/>
        <v>95922</v>
      </c>
      <c r="AC1068" s="24">
        <v>47961</v>
      </c>
      <c r="AD1068" s="24">
        <v>47961</v>
      </c>
      <c r="AG1068" s="35">
        <v>95922</v>
      </c>
      <c r="AH1068" s="24">
        <f t="shared" si="222"/>
        <v>0</v>
      </c>
    </row>
    <row r="1069" spans="1:34" x14ac:dyDescent="0.2">
      <c r="A1069" s="33">
        <f t="shared" si="212"/>
        <v>3000</v>
      </c>
      <c r="B1069" s="33">
        <f t="shared" si="213"/>
        <v>3200</v>
      </c>
      <c r="C1069" s="34" t="s">
        <v>17</v>
      </c>
      <c r="D1069" s="34" t="str">
        <f t="shared" si="214"/>
        <v>2</v>
      </c>
      <c r="E1069" s="34">
        <f t="shared" si="215"/>
        <v>5</v>
      </c>
      <c r="F1069" s="34" t="str">
        <f t="shared" si="216"/>
        <v>04</v>
      </c>
      <c r="G1069" s="34" t="str">
        <f t="shared" si="217"/>
        <v>005</v>
      </c>
      <c r="H1069" s="33" t="str">
        <f t="shared" si="218"/>
        <v>E001</v>
      </c>
      <c r="I1069" s="34">
        <f t="shared" si="219"/>
        <v>32601</v>
      </c>
      <c r="J1069" s="34">
        <f t="shared" si="210"/>
        <v>1</v>
      </c>
      <c r="K1069" s="34">
        <f t="shared" si="220"/>
        <v>1</v>
      </c>
      <c r="L1069" s="34">
        <f t="shared" si="221"/>
        <v>21</v>
      </c>
      <c r="M1069" s="34" t="s">
        <v>22</v>
      </c>
      <c r="N1069" s="30">
        <v>40040</v>
      </c>
      <c r="O1069" s="30" t="s">
        <v>55</v>
      </c>
      <c r="P1069" s="30">
        <v>57</v>
      </c>
      <c r="Q1069" s="30">
        <v>3</v>
      </c>
      <c r="R1069" s="30">
        <v>32601</v>
      </c>
      <c r="S1069" s="24">
        <f t="shared" si="211"/>
        <v>23021.23</v>
      </c>
      <c r="T1069" s="24"/>
      <c r="U1069" s="24"/>
      <c r="V1069" s="24"/>
      <c r="W1069" s="24"/>
      <c r="X1069" s="24"/>
      <c r="Y1069" s="24"/>
      <c r="Z1069" s="24"/>
      <c r="AA1069" s="24"/>
      <c r="AB1069" s="24"/>
      <c r="AC1069" s="24">
        <v>23021.23</v>
      </c>
      <c r="AD1069" s="24"/>
      <c r="AE1069" s="24"/>
      <c r="AF1069" s="24"/>
      <c r="AG1069" s="35">
        <v>23021.23</v>
      </c>
      <c r="AH1069" s="24">
        <f t="shared" si="222"/>
        <v>0</v>
      </c>
    </row>
    <row r="1070" spans="1:34" s="24" customFormat="1" x14ac:dyDescent="0.2">
      <c r="A1070" s="33">
        <f t="shared" si="212"/>
        <v>3000</v>
      </c>
      <c r="B1070" s="33">
        <f t="shared" si="213"/>
        <v>3300</v>
      </c>
      <c r="C1070" s="34" t="s">
        <v>17</v>
      </c>
      <c r="D1070" s="34" t="str">
        <f t="shared" si="214"/>
        <v>2</v>
      </c>
      <c r="E1070" s="34">
        <f t="shared" si="215"/>
        <v>5</v>
      </c>
      <c r="F1070" s="34" t="str">
        <f t="shared" si="216"/>
        <v>04</v>
      </c>
      <c r="G1070" s="34" t="str">
        <f t="shared" si="217"/>
        <v>005</v>
      </c>
      <c r="H1070" s="33" t="str">
        <f t="shared" si="218"/>
        <v>E001</v>
      </c>
      <c r="I1070" s="34">
        <f t="shared" si="219"/>
        <v>33604</v>
      </c>
      <c r="J1070" s="34">
        <f t="shared" si="210"/>
        <v>1</v>
      </c>
      <c r="K1070" s="34">
        <f t="shared" si="220"/>
        <v>1</v>
      </c>
      <c r="L1070" s="34">
        <f t="shared" si="221"/>
        <v>21</v>
      </c>
      <c r="M1070" s="34" t="s">
        <v>22</v>
      </c>
      <c r="N1070" s="30">
        <v>40040</v>
      </c>
      <c r="O1070" s="30" t="s">
        <v>55</v>
      </c>
      <c r="P1070" s="30">
        <v>57</v>
      </c>
      <c r="Q1070" s="30">
        <v>3</v>
      </c>
      <c r="R1070" s="30">
        <v>33604</v>
      </c>
      <c r="S1070" s="24">
        <f t="shared" si="211"/>
        <v>24460.06</v>
      </c>
      <c r="T1070" s="24">
        <v>0</v>
      </c>
      <c r="U1070" s="24">
        <v>0</v>
      </c>
      <c r="V1070" s="24">
        <v>0</v>
      </c>
      <c r="AD1070" s="24">
        <v>24460.06</v>
      </c>
      <c r="AG1070" s="35">
        <v>24460.06</v>
      </c>
      <c r="AH1070" s="24">
        <f t="shared" si="222"/>
        <v>0</v>
      </c>
    </row>
    <row r="1071" spans="1:34" s="24" customFormat="1" x14ac:dyDescent="0.2">
      <c r="A1071" s="33">
        <f t="shared" si="212"/>
        <v>3000</v>
      </c>
      <c r="B1071" s="33">
        <f t="shared" si="213"/>
        <v>3500</v>
      </c>
      <c r="C1071" s="34" t="s">
        <v>17</v>
      </c>
      <c r="D1071" s="34" t="str">
        <f t="shared" si="214"/>
        <v>2</v>
      </c>
      <c r="E1071" s="34">
        <f t="shared" si="215"/>
        <v>5</v>
      </c>
      <c r="F1071" s="34" t="str">
        <f t="shared" si="216"/>
        <v>04</v>
      </c>
      <c r="G1071" s="34" t="str">
        <f t="shared" si="217"/>
        <v>005</v>
      </c>
      <c r="H1071" s="33" t="str">
        <f t="shared" si="218"/>
        <v>E001</v>
      </c>
      <c r="I1071" s="34">
        <f t="shared" si="219"/>
        <v>35201</v>
      </c>
      <c r="J1071" s="34">
        <f t="shared" si="210"/>
        <v>1</v>
      </c>
      <c r="K1071" s="34">
        <f t="shared" si="220"/>
        <v>1</v>
      </c>
      <c r="L1071" s="34">
        <f t="shared" si="221"/>
        <v>21</v>
      </c>
      <c r="M1071" s="34" t="s">
        <v>22</v>
      </c>
      <c r="N1071" s="30">
        <v>40040</v>
      </c>
      <c r="O1071" s="30" t="s">
        <v>55</v>
      </c>
      <c r="P1071" s="30">
        <v>57</v>
      </c>
      <c r="Q1071" s="30">
        <v>3</v>
      </c>
      <c r="R1071" s="30">
        <v>35201</v>
      </c>
      <c r="S1071" s="24">
        <f t="shared" si="211"/>
        <v>1918.44</v>
      </c>
      <c r="U1071" s="24">
        <v>0</v>
      </c>
      <c r="X1071" s="24">
        <v>0</v>
      </c>
      <c r="Z1071" s="24">
        <v>0</v>
      </c>
      <c r="AA1071" s="24">
        <v>1918.44</v>
      </c>
      <c r="AG1071" s="35">
        <v>1918.44</v>
      </c>
      <c r="AH1071" s="24">
        <f t="shared" si="222"/>
        <v>0</v>
      </c>
    </row>
    <row r="1072" spans="1:34" s="24" customFormat="1" x14ac:dyDescent="0.2">
      <c r="A1072" s="33">
        <f t="shared" si="212"/>
        <v>3000</v>
      </c>
      <c r="B1072" s="33">
        <f t="shared" si="213"/>
        <v>3500</v>
      </c>
      <c r="C1072" s="34" t="s">
        <v>17</v>
      </c>
      <c r="D1072" s="34" t="str">
        <f t="shared" si="214"/>
        <v>2</v>
      </c>
      <c r="E1072" s="34">
        <f t="shared" si="215"/>
        <v>5</v>
      </c>
      <c r="F1072" s="34" t="str">
        <f t="shared" si="216"/>
        <v>04</v>
      </c>
      <c r="G1072" s="34" t="str">
        <f t="shared" si="217"/>
        <v>005</v>
      </c>
      <c r="H1072" s="33" t="str">
        <f t="shared" si="218"/>
        <v>E001</v>
      </c>
      <c r="I1072" s="34">
        <f t="shared" si="219"/>
        <v>35401</v>
      </c>
      <c r="J1072" s="34">
        <f t="shared" si="210"/>
        <v>1</v>
      </c>
      <c r="K1072" s="34">
        <f t="shared" si="220"/>
        <v>1</v>
      </c>
      <c r="L1072" s="34">
        <f t="shared" si="221"/>
        <v>21</v>
      </c>
      <c r="M1072" s="34" t="s">
        <v>22</v>
      </c>
      <c r="N1072" s="30">
        <v>40040</v>
      </c>
      <c r="O1072" s="30" t="s">
        <v>55</v>
      </c>
      <c r="P1072" s="30">
        <v>57</v>
      </c>
      <c r="Q1072" s="30">
        <v>3</v>
      </c>
      <c r="R1072" s="30">
        <v>35401</v>
      </c>
      <c r="S1072" s="24">
        <f t="shared" si="211"/>
        <v>9592.18</v>
      </c>
      <c r="V1072" s="24">
        <v>0</v>
      </c>
      <c r="X1072" s="24">
        <v>0</v>
      </c>
      <c r="Z1072" s="24">
        <v>4592.18</v>
      </c>
      <c r="AA1072" s="24">
        <v>5000</v>
      </c>
      <c r="AG1072" s="35">
        <v>9592.18</v>
      </c>
      <c r="AH1072" s="24">
        <f t="shared" si="222"/>
        <v>0</v>
      </c>
    </row>
    <row r="1073" spans="1:34" x14ac:dyDescent="0.2">
      <c r="A1073" s="33">
        <f t="shared" si="212"/>
        <v>3000</v>
      </c>
      <c r="B1073" s="33">
        <f t="shared" si="213"/>
        <v>3500</v>
      </c>
      <c r="C1073" s="34" t="s">
        <v>17</v>
      </c>
      <c r="D1073" s="34" t="str">
        <f t="shared" si="214"/>
        <v>2</v>
      </c>
      <c r="E1073" s="34">
        <f t="shared" si="215"/>
        <v>5</v>
      </c>
      <c r="F1073" s="34" t="str">
        <f t="shared" si="216"/>
        <v>04</v>
      </c>
      <c r="G1073" s="34" t="str">
        <f t="shared" si="217"/>
        <v>005</v>
      </c>
      <c r="H1073" s="33" t="str">
        <f t="shared" si="218"/>
        <v>E001</v>
      </c>
      <c r="I1073" s="34">
        <f t="shared" si="219"/>
        <v>35501</v>
      </c>
      <c r="J1073" s="34">
        <f t="shared" si="210"/>
        <v>1</v>
      </c>
      <c r="K1073" s="34">
        <f t="shared" si="220"/>
        <v>1</v>
      </c>
      <c r="L1073" s="34">
        <f t="shared" si="221"/>
        <v>21</v>
      </c>
      <c r="M1073" s="34" t="s">
        <v>22</v>
      </c>
      <c r="N1073" s="30">
        <v>40040</v>
      </c>
      <c r="O1073" s="30" t="s">
        <v>55</v>
      </c>
      <c r="P1073" s="30">
        <v>57</v>
      </c>
      <c r="Q1073" s="30">
        <v>3</v>
      </c>
      <c r="R1073" s="30">
        <v>35501</v>
      </c>
      <c r="S1073" s="24">
        <f t="shared" si="211"/>
        <v>62349.16</v>
      </c>
      <c r="T1073" s="24"/>
      <c r="U1073" s="24"/>
      <c r="V1073" s="24">
        <v>10000</v>
      </c>
      <c r="W1073" s="24">
        <v>5000</v>
      </c>
      <c r="X1073" s="24"/>
      <c r="Y1073" s="24">
        <v>16000</v>
      </c>
      <c r="Z1073" s="24">
        <v>6000</v>
      </c>
      <c r="AA1073" s="24"/>
      <c r="AB1073" s="24">
        <v>5000</v>
      </c>
      <c r="AC1073" s="24">
        <v>20349.16</v>
      </c>
      <c r="AD1073" s="24"/>
      <c r="AE1073" s="24"/>
      <c r="AF1073" s="24"/>
      <c r="AG1073" s="35">
        <v>62349.16</v>
      </c>
      <c r="AH1073" s="24">
        <f t="shared" si="222"/>
        <v>0</v>
      </c>
    </row>
    <row r="1074" spans="1:34" x14ac:dyDescent="0.2">
      <c r="A1074" s="33">
        <f t="shared" si="212"/>
        <v>3000</v>
      </c>
      <c r="B1074" s="33">
        <f t="shared" si="213"/>
        <v>3500</v>
      </c>
      <c r="C1074" s="34" t="s">
        <v>17</v>
      </c>
      <c r="D1074" s="34" t="str">
        <f t="shared" si="214"/>
        <v>2</v>
      </c>
      <c r="E1074" s="34">
        <f t="shared" si="215"/>
        <v>5</v>
      </c>
      <c r="F1074" s="34" t="str">
        <f t="shared" si="216"/>
        <v>04</v>
      </c>
      <c r="G1074" s="34" t="str">
        <f t="shared" si="217"/>
        <v>005</v>
      </c>
      <c r="H1074" s="33" t="str">
        <f t="shared" si="218"/>
        <v>E001</v>
      </c>
      <c r="I1074" s="34">
        <f t="shared" si="219"/>
        <v>35701</v>
      </c>
      <c r="J1074" s="34">
        <f t="shared" si="210"/>
        <v>1</v>
      </c>
      <c r="K1074" s="34">
        <f t="shared" si="220"/>
        <v>1</v>
      </c>
      <c r="L1074" s="34">
        <f t="shared" si="221"/>
        <v>21</v>
      </c>
      <c r="M1074" s="34" t="s">
        <v>22</v>
      </c>
      <c r="N1074" s="30">
        <v>40040</v>
      </c>
      <c r="O1074" s="30" t="s">
        <v>55</v>
      </c>
      <c r="P1074" s="30">
        <v>57</v>
      </c>
      <c r="Q1074" s="30">
        <v>3</v>
      </c>
      <c r="R1074" s="30">
        <v>35701</v>
      </c>
      <c r="S1074" s="24">
        <f t="shared" si="211"/>
        <v>14388.27</v>
      </c>
      <c r="T1074" s="24"/>
      <c r="U1074" s="24">
        <v>0</v>
      </c>
      <c r="V1074" s="24">
        <v>0</v>
      </c>
      <c r="W1074" s="24"/>
      <c r="X1074" s="24"/>
      <c r="Y1074" s="24"/>
      <c r="Z1074" s="24"/>
      <c r="AA1074" s="24"/>
      <c r="AB1074" s="24"/>
      <c r="AC1074" s="24">
        <v>14388.27</v>
      </c>
      <c r="AD1074" s="24"/>
      <c r="AE1074" s="24"/>
      <c r="AF1074" s="24"/>
      <c r="AG1074" s="35">
        <v>14388.27</v>
      </c>
      <c r="AH1074" s="24">
        <f t="shared" si="222"/>
        <v>0</v>
      </c>
    </row>
    <row r="1075" spans="1:34" x14ac:dyDescent="0.2">
      <c r="A1075" s="33">
        <f t="shared" si="212"/>
        <v>3000</v>
      </c>
      <c r="B1075" s="33">
        <f t="shared" si="213"/>
        <v>3700</v>
      </c>
      <c r="C1075" s="34" t="s">
        <v>17</v>
      </c>
      <c r="D1075" s="34" t="str">
        <f t="shared" si="214"/>
        <v>2</v>
      </c>
      <c r="E1075" s="34">
        <f t="shared" si="215"/>
        <v>5</v>
      </c>
      <c r="F1075" s="34" t="str">
        <f t="shared" si="216"/>
        <v>04</v>
      </c>
      <c r="G1075" s="34" t="str">
        <f t="shared" si="217"/>
        <v>005</v>
      </c>
      <c r="H1075" s="33" t="str">
        <f t="shared" si="218"/>
        <v>E001</v>
      </c>
      <c r="I1075" s="34">
        <f t="shared" si="219"/>
        <v>37204</v>
      </c>
      <c r="J1075" s="34">
        <f t="shared" si="210"/>
        <v>1</v>
      </c>
      <c r="K1075" s="34">
        <f t="shared" si="220"/>
        <v>1</v>
      </c>
      <c r="L1075" s="34">
        <f t="shared" si="221"/>
        <v>21</v>
      </c>
      <c r="M1075" s="34" t="s">
        <v>22</v>
      </c>
      <c r="N1075" s="30">
        <v>40040</v>
      </c>
      <c r="O1075" s="30" t="s">
        <v>55</v>
      </c>
      <c r="P1075" s="30">
        <v>57</v>
      </c>
      <c r="Q1075" s="30">
        <v>3</v>
      </c>
      <c r="R1075" s="30">
        <v>37204</v>
      </c>
      <c r="S1075" s="24">
        <f t="shared" si="211"/>
        <v>90166.48</v>
      </c>
      <c r="T1075" s="24"/>
      <c r="U1075" s="24">
        <v>5000</v>
      </c>
      <c r="V1075" s="24">
        <v>2000</v>
      </c>
      <c r="W1075" s="24">
        <v>2000</v>
      </c>
      <c r="X1075" s="24">
        <v>15000</v>
      </c>
      <c r="Y1075" s="24">
        <v>10000</v>
      </c>
      <c r="Z1075" s="24">
        <v>10000</v>
      </c>
      <c r="AA1075" s="24">
        <v>5166.4799999999996</v>
      </c>
      <c r="AB1075" s="24">
        <v>10000</v>
      </c>
      <c r="AC1075" s="24">
        <v>15000</v>
      </c>
      <c r="AD1075" s="24">
        <v>10000</v>
      </c>
      <c r="AE1075" s="24">
        <v>6000</v>
      </c>
      <c r="AF1075" s="24"/>
      <c r="AG1075" s="35">
        <v>90166.48</v>
      </c>
      <c r="AH1075" s="24">
        <f t="shared" si="222"/>
        <v>0</v>
      </c>
    </row>
    <row r="1076" spans="1:34" x14ac:dyDescent="0.2">
      <c r="A1076" s="33">
        <f t="shared" si="212"/>
        <v>3000</v>
      </c>
      <c r="B1076" s="33">
        <f t="shared" si="213"/>
        <v>3700</v>
      </c>
      <c r="C1076" s="34" t="s">
        <v>17</v>
      </c>
      <c r="D1076" s="34" t="str">
        <f t="shared" si="214"/>
        <v>2</v>
      </c>
      <c r="E1076" s="34">
        <f t="shared" si="215"/>
        <v>5</v>
      </c>
      <c r="F1076" s="34" t="str">
        <f t="shared" si="216"/>
        <v>04</v>
      </c>
      <c r="G1076" s="34" t="str">
        <f t="shared" si="217"/>
        <v>005</v>
      </c>
      <c r="H1076" s="33" t="str">
        <f t="shared" si="218"/>
        <v>E001</v>
      </c>
      <c r="I1076" s="34">
        <f t="shared" si="219"/>
        <v>37501</v>
      </c>
      <c r="J1076" s="34">
        <f t="shared" si="210"/>
        <v>1</v>
      </c>
      <c r="K1076" s="34">
        <f t="shared" si="220"/>
        <v>1</v>
      </c>
      <c r="L1076" s="34">
        <f t="shared" si="221"/>
        <v>21</v>
      </c>
      <c r="M1076" s="34" t="s">
        <v>22</v>
      </c>
      <c r="N1076" s="30">
        <v>40040</v>
      </c>
      <c r="O1076" s="30" t="s">
        <v>55</v>
      </c>
      <c r="P1076" s="30">
        <v>57</v>
      </c>
      <c r="Q1076" s="30">
        <v>3</v>
      </c>
      <c r="R1076" s="30">
        <v>37501</v>
      </c>
      <c r="S1076" s="24">
        <f t="shared" si="211"/>
        <v>30694.97</v>
      </c>
      <c r="T1076" s="24">
        <v>0</v>
      </c>
      <c r="U1076" s="24">
        <v>2000</v>
      </c>
      <c r="V1076" s="24">
        <v>2000</v>
      </c>
      <c r="W1076" s="24">
        <v>3000</v>
      </c>
      <c r="X1076" s="24">
        <v>7000</v>
      </c>
      <c r="Y1076" s="24">
        <v>7000</v>
      </c>
      <c r="Z1076" s="24">
        <v>7000</v>
      </c>
      <c r="AA1076" s="24">
        <v>0</v>
      </c>
      <c r="AB1076" s="24"/>
      <c r="AC1076" s="24">
        <v>2694.97</v>
      </c>
      <c r="AD1076" s="24"/>
      <c r="AE1076" s="24"/>
      <c r="AF1076" s="24"/>
      <c r="AG1076" s="35">
        <v>30694.97</v>
      </c>
      <c r="AH1076" s="24">
        <f t="shared" si="222"/>
        <v>0</v>
      </c>
    </row>
    <row r="1077" spans="1:34" x14ac:dyDescent="0.2">
      <c r="A1077" s="33">
        <f t="shared" si="212"/>
        <v>3000</v>
      </c>
      <c r="B1077" s="33">
        <f t="shared" si="213"/>
        <v>3700</v>
      </c>
      <c r="C1077" s="34" t="s">
        <v>17</v>
      </c>
      <c r="D1077" s="34" t="str">
        <f t="shared" si="214"/>
        <v>2</v>
      </c>
      <c r="E1077" s="34">
        <f t="shared" si="215"/>
        <v>5</v>
      </c>
      <c r="F1077" s="34" t="str">
        <f t="shared" si="216"/>
        <v>04</v>
      </c>
      <c r="G1077" s="34" t="str">
        <f t="shared" si="217"/>
        <v>005</v>
      </c>
      <c r="H1077" s="33" t="str">
        <f t="shared" si="218"/>
        <v>E001</v>
      </c>
      <c r="I1077" s="34">
        <f t="shared" si="219"/>
        <v>37504</v>
      </c>
      <c r="J1077" s="34">
        <f t="shared" si="210"/>
        <v>1</v>
      </c>
      <c r="K1077" s="34">
        <f t="shared" si="220"/>
        <v>1</v>
      </c>
      <c r="L1077" s="34">
        <f t="shared" si="221"/>
        <v>21</v>
      </c>
      <c r="M1077" s="34" t="s">
        <v>22</v>
      </c>
      <c r="N1077" s="30">
        <v>40040</v>
      </c>
      <c r="O1077" s="30" t="s">
        <v>55</v>
      </c>
      <c r="P1077" s="30">
        <v>57</v>
      </c>
      <c r="Q1077" s="30">
        <v>3</v>
      </c>
      <c r="R1077" s="30">
        <v>37504</v>
      </c>
      <c r="S1077" s="24">
        <f t="shared" si="211"/>
        <v>5755.3099999999995</v>
      </c>
      <c r="T1077" s="24"/>
      <c r="U1077" s="24"/>
      <c r="V1077" s="24"/>
      <c r="W1077" s="24">
        <v>870</v>
      </c>
      <c r="X1077" s="24">
        <v>870</v>
      </c>
      <c r="Y1077" s="24">
        <v>870</v>
      </c>
      <c r="Z1077" s="24"/>
      <c r="AA1077" s="24"/>
      <c r="AB1077" s="24">
        <v>870</v>
      </c>
      <c r="AC1077" s="24">
        <v>870</v>
      </c>
      <c r="AD1077" s="24">
        <v>1405.31</v>
      </c>
      <c r="AE1077" s="24"/>
      <c r="AF1077" s="24"/>
      <c r="AG1077" s="35">
        <v>5755.3099999999995</v>
      </c>
      <c r="AH1077" s="24">
        <f t="shared" si="222"/>
        <v>0</v>
      </c>
    </row>
    <row r="1078" spans="1:34" x14ac:dyDescent="0.2">
      <c r="A1078" s="33">
        <f t="shared" si="212"/>
        <v>2000</v>
      </c>
      <c r="B1078" s="33">
        <f t="shared" si="213"/>
        <v>2100</v>
      </c>
      <c r="C1078" s="34" t="s">
        <v>17</v>
      </c>
      <c r="D1078" s="34" t="str">
        <f t="shared" si="214"/>
        <v>2</v>
      </c>
      <c r="E1078" s="34">
        <f t="shared" si="215"/>
        <v>5</v>
      </c>
      <c r="F1078" s="34" t="str">
        <f t="shared" si="216"/>
        <v>04</v>
      </c>
      <c r="G1078" s="34" t="str">
        <f t="shared" si="217"/>
        <v>005</v>
      </c>
      <c r="H1078" s="33" t="str">
        <f t="shared" si="218"/>
        <v>E001</v>
      </c>
      <c r="I1078" s="34">
        <f t="shared" si="219"/>
        <v>21101</v>
      </c>
      <c r="J1078" s="34">
        <f t="shared" si="210"/>
        <v>1</v>
      </c>
      <c r="K1078" s="34">
        <f t="shared" si="220"/>
        <v>4</v>
      </c>
      <c r="L1078" s="34">
        <f t="shared" si="221"/>
        <v>21</v>
      </c>
      <c r="M1078" s="34" t="s">
        <v>22</v>
      </c>
      <c r="N1078" s="32">
        <v>40040</v>
      </c>
      <c r="O1078" s="32" t="s">
        <v>55</v>
      </c>
      <c r="P1078" s="32">
        <v>57</v>
      </c>
      <c r="Q1078" s="32">
        <v>4</v>
      </c>
      <c r="R1078" s="32">
        <v>21101</v>
      </c>
      <c r="S1078" s="37">
        <f t="shared" si="211"/>
        <v>18973.030000000002</v>
      </c>
      <c r="T1078" s="37">
        <v>0</v>
      </c>
      <c r="U1078" s="37">
        <v>4561.03</v>
      </c>
      <c r="V1078" s="37">
        <v>6525.3</v>
      </c>
      <c r="W1078" s="37">
        <v>0</v>
      </c>
      <c r="X1078" s="37">
        <v>0</v>
      </c>
      <c r="Y1078" s="37">
        <v>4561.03</v>
      </c>
      <c r="Z1078" s="37">
        <v>523.97</v>
      </c>
      <c r="AA1078" s="37">
        <v>0</v>
      </c>
      <c r="AB1078" s="37">
        <v>738</v>
      </c>
      <c r="AC1078" s="37">
        <v>861.7</v>
      </c>
      <c r="AD1078" s="37">
        <v>1202</v>
      </c>
      <c r="AE1078" s="37">
        <v>0</v>
      </c>
      <c r="AG1078" s="36">
        <v>18973.030000000002</v>
      </c>
      <c r="AH1078" s="24">
        <f t="shared" si="222"/>
        <v>0</v>
      </c>
    </row>
    <row r="1079" spans="1:34" x14ac:dyDescent="0.2">
      <c r="A1079" s="33">
        <f t="shared" si="212"/>
        <v>2000</v>
      </c>
      <c r="B1079" s="33">
        <f t="shared" si="213"/>
        <v>2100</v>
      </c>
      <c r="C1079" s="34" t="s">
        <v>17</v>
      </c>
      <c r="D1079" s="34" t="str">
        <f t="shared" si="214"/>
        <v>2</v>
      </c>
      <c r="E1079" s="34">
        <f t="shared" si="215"/>
        <v>5</v>
      </c>
      <c r="F1079" s="34" t="str">
        <f t="shared" si="216"/>
        <v>04</v>
      </c>
      <c r="G1079" s="34" t="str">
        <f t="shared" si="217"/>
        <v>005</v>
      </c>
      <c r="H1079" s="33" t="str">
        <f t="shared" si="218"/>
        <v>E001</v>
      </c>
      <c r="I1079" s="34">
        <f t="shared" si="219"/>
        <v>21601</v>
      </c>
      <c r="J1079" s="34">
        <f t="shared" si="210"/>
        <v>1</v>
      </c>
      <c r="K1079" s="34">
        <f t="shared" si="220"/>
        <v>4</v>
      </c>
      <c r="L1079" s="34">
        <f t="shared" si="221"/>
        <v>21</v>
      </c>
      <c r="M1079" s="34" t="s">
        <v>22</v>
      </c>
      <c r="N1079" s="32">
        <v>40040</v>
      </c>
      <c r="O1079" s="32" t="s">
        <v>55</v>
      </c>
      <c r="P1079" s="32">
        <v>57</v>
      </c>
      <c r="Q1079" s="32">
        <v>4</v>
      </c>
      <c r="R1079" s="32">
        <v>21601</v>
      </c>
      <c r="S1079" s="37">
        <f t="shared" si="211"/>
        <v>5153.0399999999991</v>
      </c>
      <c r="T1079" s="37">
        <v>0</v>
      </c>
      <c r="U1079" s="37">
        <v>1490.57</v>
      </c>
      <c r="V1079" s="37">
        <v>1522</v>
      </c>
      <c r="W1079" s="37">
        <v>0</v>
      </c>
      <c r="X1079" s="37">
        <v>0</v>
      </c>
      <c r="Y1079" s="37">
        <v>1490.57</v>
      </c>
      <c r="Z1079" s="37">
        <v>649.9</v>
      </c>
      <c r="AA1079" s="37">
        <v>0</v>
      </c>
      <c r="AB1079" s="37">
        <v>0</v>
      </c>
      <c r="AC1079" s="37">
        <v>0</v>
      </c>
      <c r="AD1079" s="37">
        <v>0</v>
      </c>
      <c r="AE1079" s="37">
        <v>0</v>
      </c>
      <c r="AG1079" s="36">
        <v>5153.0399999999991</v>
      </c>
      <c r="AH1079" s="24">
        <f t="shared" si="222"/>
        <v>0</v>
      </c>
    </row>
    <row r="1080" spans="1:34" x14ac:dyDescent="0.2">
      <c r="A1080" s="33">
        <f t="shared" si="212"/>
        <v>2000</v>
      </c>
      <c r="B1080" s="33">
        <f t="shared" si="213"/>
        <v>2400</v>
      </c>
      <c r="C1080" s="34" t="s">
        <v>17</v>
      </c>
      <c r="D1080" s="34" t="str">
        <f t="shared" si="214"/>
        <v>2</v>
      </c>
      <c r="E1080" s="34">
        <f t="shared" si="215"/>
        <v>5</v>
      </c>
      <c r="F1080" s="34" t="str">
        <f t="shared" si="216"/>
        <v>04</v>
      </c>
      <c r="G1080" s="34" t="str">
        <f t="shared" si="217"/>
        <v>005</v>
      </c>
      <c r="H1080" s="33" t="str">
        <f t="shared" si="218"/>
        <v>E001</v>
      </c>
      <c r="I1080" s="34">
        <f t="shared" si="219"/>
        <v>24601</v>
      </c>
      <c r="J1080" s="34">
        <f t="shared" si="210"/>
        <v>1</v>
      </c>
      <c r="K1080" s="34">
        <f t="shared" si="220"/>
        <v>4</v>
      </c>
      <c r="L1080" s="34">
        <f t="shared" si="221"/>
        <v>21</v>
      </c>
      <c r="M1080" s="34" t="s">
        <v>22</v>
      </c>
      <c r="N1080" s="32">
        <v>40040</v>
      </c>
      <c r="O1080" s="32" t="s">
        <v>55</v>
      </c>
      <c r="P1080" s="32">
        <v>57</v>
      </c>
      <c r="Q1080" s="32">
        <v>4</v>
      </c>
      <c r="R1080" s="32">
        <v>24601</v>
      </c>
      <c r="S1080" s="37">
        <f t="shared" si="211"/>
        <v>294</v>
      </c>
      <c r="T1080" s="37">
        <v>0</v>
      </c>
      <c r="U1080" s="37">
        <v>0</v>
      </c>
      <c r="V1080" s="37">
        <v>0</v>
      </c>
      <c r="W1080" s="37">
        <v>0</v>
      </c>
      <c r="X1080" s="37">
        <v>0</v>
      </c>
      <c r="Y1080" s="37">
        <v>0</v>
      </c>
      <c r="Z1080" s="37">
        <v>69</v>
      </c>
      <c r="AA1080" s="37">
        <v>0</v>
      </c>
      <c r="AB1080" s="37">
        <v>225</v>
      </c>
      <c r="AC1080" s="37">
        <v>0</v>
      </c>
      <c r="AD1080" s="37">
        <v>0</v>
      </c>
      <c r="AE1080" s="37">
        <v>0</v>
      </c>
      <c r="AG1080" s="36">
        <v>294</v>
      </c>
      <c r="AH1080" s="24">
        <f t="shared" si="222"/>
        <v>0</v>
      </c>
    </row>
    <row r="1081" spans="1:34" x14ac:dyDescent="0.2">
      <c r="A1081" s="33">
        <f t="shared" si="212"/>
        <v>2000</v>
      </c>
      <c r="B1081" s="33">
        <f t="shared" si="213"/>
        <v>2400</v>
      </c>
      <c r="C1081" s="34" t="s">
        <v>17</v>
      </c>
      <c r="D1081" s="34" t="str">
        <f t="shared" si="214"/>
        <v>2</v>
      </c>
      <c r="E1081" s="34">
        <f t="shared" si="215"/>
        <v>5</v>
      </c>
      <c r="F1081" s="34" t="str">
        <f t="shared" si="216"/>
        <v>04</v>
      </c>
      <c r="G1081" s="34" t="str">
        <f t="shared" si="217"/>
        <v>005</v>
      </c>
      <c r="H1081" s="33" t="str">
        <f t="shared" si="218"/>
        <v>E001</v>
      </c>
      <c r="I1081" s="34">
        <f t="shared" si="219"/>
        <v>24701</v>
      </c>
      <c r="J1081" s="34">
        <f t="shared" si="210"/>
        <v>1</v>
      </c>
      <c r="K1081" s="34">
        <f t="shared" si="220"/>
        <v>4</v>
      </c>
      <c r="L1081" s="34">
        <f t="shared" si="221"/>
        <v>21</v>
      </c>
      <c r="M1081" s="34" t="s">
        <v>22</v>
      </c>
      <c r="N1081" s="32">
        <v>40040</v>
      </c>
      <c r="O1081" s="32" t="s">
        <v>55</v>
      </c>
      <c r="P1081" s="32">
        <v>57</v>
      </c>
      <c r="Q1081" s="32">
        <v>4</v>
      </c>
      <c r="R1081" s="32">
        <v>24701</v>
      </c>
      <c r="S1081" s="37">
        <f t="shared" si="211"/>
        <v>9213.17</v>
      </c>
      <c r="T1081" s="37">
        <v>0</v>
      </c>
      <c r="U1081" s="37">
        <v>0</v>
      </c>
      <c r="V1081" s="37">
        <v>0</v>
      </c>
      <c r="W1081" s="37">
        <v>0</v>
      </c>
      <c r="X1081" s="37">
        <v>0</v>
      </c>
      <c r="Y1081" s="37">
        <v>0</v>
      </c>
      <c r="Z1081" s="37">
        <v>0</v>
      </c>
      <c r="AA1081" s="37">
        <v>0</v>
      </c>
      <c r="AB1081" s="37">
        <v>9213.17</v>
      </c>
      <c r="AC1081" s="37">
        <v>0</v>
      </c>
      <c r="AD1081" s="37">
        <v>0</v>
      </c>
      <c r="AE1081" s="37">
        <v>0</v>
      </c>
      <c r="AG1081" s="36">
        <v>9213.17</v>
      </c>
      <c r="AH1081" s="24">
        <f t="shared" si="222"/>
        <v>0</v>
      </c>
    </row>
    <row r="1082" spans="1:34" x14ac:dyDescent="0.2">
      <c r="A1082" s="33">
        <f t="shared" si="212"/>
        <v>2000</v>
      </c>
      <c r="B1082" s="33">
        <f t="shared" si="213"/>
        <v>2400</v>
      </c>
      <c r="C1082" s="34" t="s">
        <v>17</v>
      </c>
      <c r="D1082" s="34" t="str">
        <f t="shared" si="214"/>
        <v>2</v>
      </c>
      <c r="E1082" s="34">
        <f t="shared" si="215"/>
        <v>5</v>
      </c>
      <c r="F1082" s="34" t="str">
        <f t="shared" si="216"/>
        <v>04</v>
      </c>
      <c r="G1082" s="34" t="str">
        <f t="shared" si="217"/>
        <v>005</v>
      </c>
      <c r="H1082" s="33" t="str">
        <f t="shared" si="218"/>
        <v>E001</v>
      </c>
      <c r="I1082" s="34">
        <f t="shared" si="219"/>
        <v>24801</v>
      </c>
      <c r="J1082" s="34">
        <f t="shared" si="210"/>
        <v>1</v>
      </c>
      <c r="K1082" s="34">
        <f t="shared" si="220"/>
        <v>4</v>
      </c>
      <c r="L1082" s="34">
        <f t="shared" si="221"/>
        <v>21</v>
      </c>
      <c r="M1082" s="34" t="s">
        <v>22</v>
      </c>
      <c r="N1082" s="32">
        <v>40040</v>
      </c>
      <c r="O1082" s="32" t="s">
        <v>55</v>
      </c>
      <c r="P1082" s="32">
        <v>57</v>
      </c>
      <c r="Q1082" s="32">
        <v>4</v>
      </c>
      <c r="R1082" s="32">
        <v>24801</v>
      </c>
      <c r="S1082" s="37">
        <f t="shared" si="211"/>
        <v>8091.8600000000006</v>
      </c>
      <c r="T1082" s="37">
        <v>0</v>
      </c>
      <c r="U1082" s="37">
        <v>2429.98</v>
      </c>
      <c r="V1082" s="37">
        <v>903.9</v>
      </c>
      <c r="W1082" s="37">
        <v>0</v>
      </c>
      <c r="X1082" s="37">
        <v>0</v>
      </c>
      <c r="Y1082" s="37">
        <v>2429.98</v>
      </c>
      <c r="Z1082" s="37">
        <v>0</v>
      </c>
      <c r="AA1082" s="37">
        <v>0</v>
      </c>
      <c r="AB1082" s="37">
        <v>0</v>
      </c>
      <c r="AC1082" s="37">
        <v>2328</v>
      </c>
      <c r="AD1082" s="37">
        <v>0</v>
      </c>
      <c r="AE1082" s="37">
        <v>0</v>
      </c>
      <c r="AG1082" s="36">
        <v>8091.8600000000006</v>
      </c>
      <c r="AH1082" s="24">
        <f t="shared" si="222"/>
        <v>0</v>
      </c>
    </row>
    <row r="1083" spans="1:34" x14ac:dyDescent="0.2">
      <c r="A1083" s="33">
        <f t="shared" si="212"/>
        <v>2000</v>
      </c>
      <c r="B1083" s="33">
        <f t="shared" si="213"/>
        <v>2400</v>
      </c>
      <c r="C1083" s="34" t="s">
        <v>17</v>
      </c>
      <c r="D1083" s="34" t="str">
        <f t="shared" si="214"/>
        <v>2</v>
      </c>
      <c r="E1083" s="34">
        <f t="shared" si="215"/>
        <v>5</v>
      </c>
      <c r="F1083" s="34" t="str">
        <f t="shared" si="216"/>
        <v>04</v>
      </c>
      <c r="G1083" s="34" t="str">
        <f t="shared" si="217"/>
        <v>005</v>
      </c>
      <c r="H1083" s="33" t="str">
        <f t="shared" si="218"/>
        <v>E001</v>
      </c>
      <c r="I1083" s="34">
        <f t="shared" si="219"/>
        <v>24901</v>
      </c>
      <c r="J1083" s="34">
        <f t="shared" si="210"/>
        <v>1</v>
      </c>
      <c r="K1083" s="34">
        <f t="shared" si="220"/>
        <v>4</v>
      </c>
      <c r="L1083" s="34">
        <f t="shared" si="221"/>
        <v>21</v>
      </c>
      <c r="M1083" s="34" t="s">
        <v>22</v>
      </c>
      <c r="N1083" s="32">
        <v>40040</v>
      </c>
      <c r="O1083" s="32" t="s">
        <v>55</v>
      </c>
      <c r="P1083" s="32">
        <v>57</v>
      </c>
      <c r="Q1083" s="32">
        <v>4</v>
      </c>
      <c r="R1083" s="32">
        <v>24901</v>
      </c>
      <c r="S1083" s="37">
        <f t="shared" si="211"/>
        <v>6708.25</v>
      </c>
      <c r="T1083" s="37">
        <v>0</v>
      </c>
      <c r="U1083" s="37">
        <v>0</v>
      </c>
      <c r="V1083" s="37">
        <v>0</v>
      </c>
      <c r="W1083" s="37">
        <v>0</v>
      </c>
      <c r="X1083" s="37">
        <v>0</v>
      </c>
      <c r="Y1083" s="37">
        <v>0</v>
      </c>
      <c r="Z1083" s="37">
        <v>0</v>
      </c>
      <c r="AA1083" s="37">
        <v>0</v>
      </c>
      <c r="AB1083" s="37">
        <v>5692.12</v>
      </c>
      <c r="AC1083" s="37">
        <v>1016.13</v>
      </c>
      <c r="AD1083" s="37">
        <v>0</v>
      </c>
      <c r="AE1083" s="37">
        <v>0</v>
      </c>
      <c r="AG1083" s="36">
        <v>6708.25</v>
      </c>
      <c r="AH1083" s="24">
        <f t="shared" si="222"/>
        <v>0</v>
      </c>
    </row>
    <row r="1084" spans="1:34" x14ac:dyDescent="0.2">
      <c r="A1084" s="33">
        <f t="shared" si="212"/>
        <v>2000</v>
      </c>
      <c r="B1084" s="33">
        <f t="shared" si="213"/>
        <v>2500</v>
      </c>
      <c r="C1084" s="34" t="s">
        <v>17</v>
      </c>
      <c r="D1084" s="34" t="str">
        <f t="shared" si="214"/>
        <v>2</v>
      </c>
      <c r="E1084" s="34">
        <f t="shared" si="215"/>
        <v>5</v>
      </c>
      <c r="F1084" s="34" t="str">
        <f t="shared" si="216"/>
        <v>04</v>
      </c>
      <c r="G1084" s="34" t="str">
        <f t="shared" si="217"/>
        <v>005</v>
      </c>
      <c r="H1084" s="33" t="str">
        <f t="shared" si="218"/>
        <v>E001</v>
      </c>
      <c r="I1084" s="34">
        <f t="shared" si="219"/>
        <v>25101</v>
      </c>
      <c r="J1084" s="34">
        <f t="shared" si="210"/>
        <v>1</v>
      </c>
      <c r="K1084" s="34">
        <f t="shared" si="220"/>
        <v>4</v>
      </c>
      <c r="L1084" s="34">
        <f t="shared" si="221"/>
        <v>21</v>
      </c>
      <c r="M1084" s="34" t="s">
        <v>22</v>
      </c>
      <c r="N1084" s="32">
        <v>40040</v>
      </c>
      <c r="O1084" s="32" t="s">
        <v>55</v>
      </c>
      <c r="P1084" s="32">
        <v>57</v>
      </c>
      <c r="Q1084" s="32">
        <v>4</v>
      </c>
      <c r="R1084" s="32">
        <v>25101</v>
      </c>
      <c r="S1084" s="37">
        <f t="shared" si="211"/>
        <v>32186.04</v>
      </c>
      <c r="T1084" s="37">
        <v>0</v>
      </c>
      <c r="U1084" s="37">
        <v>0</v>
      </c>
      <c r="V1084" s="37">
        <v>0</v>
      </c>
      <c r="W1084" s="37">
        <v>0</v>
      </c>
      <c r="X1084" s="37">
        <v>0</v>
      </c>
      <c r="Y1084" s="37">
        <v>0</v>
      </c>
      <c r="Z1084" s="37">
        <v>0</v>
      </c>
      <c r="AA1084" s="37">
        <v>0</v>
      </c>
      <c r="AB1084" s="37">
        <v>12716.88</v>
      </c>
      <c r="AC1084" s="37">
        <v>0</v>
      </c>
      <c r="AD1084" s="37">
        <v>100</v>
      </c>
      <c r="AE1084" s="37">
        <v>19369.16</v>
      </c>
      <c r="AG1084" s="36">
        <v>32186.04</v>
      </c>
      <c r="AH1084" s="24">
        <f t="shared" si="222"/>
        <v>0</v>
      </c>
    </row>
    <row r="1085" spans="1:34" x14ac:dyDescent="0.2">
      <c r="A1085" s="33">
        <f t="shared" si="212"/>
        <v>2000</v>
      </c>
      <c r="B1085" s="33">
        <f t="shared" si="213"/>
        <v>2500</v>
      </c>
      <c r="C1085" s="34" t="s">
        <v>17</v>
      </c>
      <c r="D1085" s="34" t="str">
        <f t="shared" si="214"/>
        <v>2</v>
      </c>
      <c r="E1085" s="34">
        <f t="shared" si="215"/>
        <v>5</v>
      </c>
      <c r="F1085" s="34" t="str">
        <f t="shared" si="216"/>
        <v>04</v>
      </c>
      <c r="G1085" s="34" t="str">
        <f t="shared" si="217"/>
        <v>005</v>
      </c>
      <c r="H1085" s="33" t="str">
        <f t="shared" si="218"/>
        <v>E001</v>
      </c>
      <c r="I1085" s="34">
        <f t="shared" si="219"/>
        <v>25401</v>
      </c>
      <c r="J1085" s="34">
        <f t="shared" si="210"/>
        <v>1</v>
      </c>
      <c r="K1085" s="34">
        <f t="shared" si="220"/>
        <v>4</v>
      </c>
      <c r="L1085" s="34">
        <f t="shared" si="221"/>
        <v>21</v>
      </c>
      <c r="M1085" s="34" t="s">
        <v>22</v>
      </c>
      <c r="N1085" s="32">
        <v>40040</v>
      </c>
      <c r="O1085" s="32" t="s">
        <v>55</v>
      </c>
      <c r="P1085" s="32">
        <v>57</v>
      </c>
      <c r="Q1085" s="32">
        <v>4</v>
      </c>
      <c r="R1085" s="32">
        <v>25401</v>
      </c>
      <c r="S1085" s="37">
        <f t="shared" si="211"/>
        <v>1075.6599999999999</v>
      </c>
      <c r="T1085" s="37">
        <v>0</v>
      </c>
      <c r="U1085" s="37">
        <v>0</v>
      </c>
      <c r="V1085" s="37">
        <v>0</v>
      </c>
      <c r="W1085" s="37">
        <v>0</v>
      </c>
      <c r="X1085" s="37">
        <v>0</v>
      </c>
      <c r="Y1085" s="37">
        <v>0</v>
      </c>
      <c r="Z1085" s="37">
        <v>365.2</v>
      </c>
      <c r="AA1085" s="37">
        <v>0</v>
      </c>
      <c r="AB1085" s="37">
        <v>149.96</v>
      </c>
      <c r="AC1085" s="37">
        <v>560.5</v>
      </c>
      <c r="AD1085" s="37">
        <v>0</v>
      </c>
      <c r="AE1085" s="37">
        <v>0</v>
      </c>
      <c r="AG1085" s="36">
        <v>1075.6599999999999</v>
      </c>
      <c r="AH1085" s="24">
        <f t="shared" si="222"/>
        <v>0</v>
      </c>
    </row>
    <row r="1086" spans="1:34" x14ac:dyDescent="0.2">
      <c r="A1086" s="33">
        <f t="shared" si="212"/>
        <v>2000</v>
      </c>
      <c r="B1086" s="33">
        <f t="shared" si="213"/>
        <v>2500</v>
      </c>
      <c r="C1086" s="34" t="s">
        <v>17</v>
      </c>
      <c r="D1086" s="34" t="str">
        <f t="shared" si="214"/>
        <v>2</v>
      </c>
      <c r="E1086" s="34">
        <f t="shared" si="215"/>
        <v>5</v>
      </c>
      <c r="F1086" s="34" t="str">
        <f t="shared" si="216"/>
        <v>04</v>
      </c>
      <c r="G1086" s="34" t="str">
        <f t="shared" si="217"/>
        <v>005</v>
      </c>
      <c r="H1086" s="33" t="str">
        <f t="shared" si="218"/>
        <v>E001</v>
      </c>
      <c r="I1086" s="34">
        <f t="shared" si="219"/>
        <v>25501</v>
      </c>
      <c r="J1086" s="34">
        <f t="shared" si="210"/>
        <v>1</v>
      </c>
      <c r="K1086" s="34">
        <f t="shared" si="220"/>
        <v>4</v>
      </c>
      <c r="L1086" s="34">
        <f t="shared" si="221"/>
        <v>21</v>
      </c>
      <c r="M1086" s="34" t="s">
        <v>22</v>
      </c>
      <c r="N1086" s="32">
        <v>40040</v>
      </c>
      <c r="O1086" s="32" t="s">
        <v>55</v>
      </c>
      <c r="P1086" s="32">
        <v>57</v>
      </c>
      <c r="Q1086" s="32">
        <v>4</v>
      </c>
      <c r="R1086" s="32">
        <v>25501</v>
      </c>
      <c r="S1086" s="37">
        <f t="shared" si="211"/>
        <v>8165.2699999999995</v>
      </c>
      <c r="T1086" s="37">
        <v>0</v>
      </c>
      <c r="U1086" s="37">
        <v>1163.0999999999999</v>
      </c>
      <c r="V1086" s="37">
        <v>0</v>
      </c>
      <c r="W1086" s="37">
        <v>0</v>
      </c>
      <c r="X1086" s="37">
        <v>0</v>
      </c>
      <c r="Y1086" s="37">
        <v>1163.0999999999999</v>
      </c>
      <c r="Z1086" s="37">
        <v>1792.08</v>
      </c>
      <c r="AA1086" s="37">
        <v>0</v>
      </c>
      <c r="AB1086" s="37">
        <v>0</v>
      </c>
      <c r="AC1086" s="37">
        <v>3726</v>
      </c>
      <c r="AD1086" s="37">
        <v>320.99</v>
      </c>
      <c r="AE1086" s="37">
        <v>0</v>
      </c>
      <c r="AG1086" s="36">
        <v>8165.2699999999995</v>
      </c>
      <c r="AH1086" s="24">
        <f t="shared" si="222"/>
        <v>0</v>
      </c>
    </row>
    <row r="1087" spans="1:34" x14ac:dyDescent="0.2">
      <c r="A1087" s="33">
        <f t="shared" si="212"/>
        <v>2000</v>
      </c>
      <c r="B1087" s="33">
        <f t="shared" si="213"/>
        <v>2500</v>
      </c>
      <c r="C1087" s="34" t="s">
        <v>17</v>
      </c>
      <c r="D1087" s="34" t="str">
        <f t="shared" si="214"/>
        <v>2</v>
      </c>
      <c r="E1087" s="34">
        <f t="shared" si="215"/>
        <v>5</v>
      </c>
      <c r="F1087" s="34" t="str">
        <f t="shared" si="216"/>
        <v>04</v>
      </c>
      <c r="G1087" s="34" t="str">
        <f t="shared" si="217"/>
        <v>005</v>
      </c>
      <c r="H1087" s="33" t="str">
        <f t="shared" si="218"/>
        <v>E001</v>
      </c>
      <c r="I1087" s="34">
        <f t="shared" si="219"/>
        <v>25901</v>
      </c>
      <c r="J1087" s="34">
        <f t="shared" si="210"/>
        <v>1</v>
      </c>
      <c r="K1087" s="34">
        <f t="shared" si="220"/>
        <v>4</v>
      </c>
      <c r="L1087" s="34">
        <f t="shared" si="221"/>
        <v>21</v>
      </c>
      <c r="M1087" s="34" t="s">
        <v>22</v>
      </c>
      <c r="N1087" s="32">
        <v>40040</v>
      </c>
      <c r="O1087" s="32" t="s">
        <v>55</v>
      </c>
      <c r="P1087" s="32">
        <v>57</v>
      </c>
      <c r="Q1087" s="32">
        <v>4</v>
      </c>
      <c r="R1087" s="32">
        <v>25901</v>
      </c>
      <c r="S1087" s="37">
        <f t="shared" si="211"/>
        <v>484.98</v>
      </c>
      <c r="T1087" s="37">
        <v>0</v>
      </c>
      <c r="U1087" s="37">
        <v>0</v>
      </c>
      <c r="V1087" s="37">
        <v>0</v>
      </c>
      <c r="W1087" s="37">
        <v>484.98</v>
      </c>
      <c r="X1087" s="37">
        <v>0</v>
      </c>
      <c r="Y1087" s="37">
        <v>0</v>
      </c>
      <c r="Z1087" s="37">
        <v>0</v>
      </c>
      <c r="AA1087" s="37">
        <v>0</v>
      </c>
      <c r="AB1087" s="37">
        <v>0</v>
      </c>
      <c r="AC1087" s="37">
        <v>0</v>
      </c>
      <c r="AD1087" s="37">
        <v>0</v>
      </c>
      <c r="AE1087" s="37">
        <v>0</v>
      </c>
      <c r="AG1087" s="36">
        <v>484.98</v>
      </c>
      <c r="AH1087" s="24">
        <f t="shared" si="222"/>
        <v>0</v>
      </c>
    </row>
    <row r="1088" spans="1:34" x14ac:dyDescent="0.2">
      <c r="A1088" s="33">
        <f t="shared" si="212"/>
        <v>2000</v>
      </c>
      <c r="B1088" s="33">
        <f t="shared" si="213"/>
        <v>2900</v>
      </c>
      <c r="C1088" s="34" t="s">
        <v>17</v>
      </c>
      <c r="D1088" s="34" t="str">
        <f t="shared" si="214"/>
        <v>2</v>
      </c>
      <c r="E1088" s="34">
        <f t="shared" si="215"/>
        <v>5</v>
      </c>
      <c r="F1088" s="34" t="str">
        <f t="shared" si="216"/>
        <v>04</v>
      </c>
      <c r="G1088" s="34" t="str">
        <f t="shared" si="217"/>
        <v>005</v>
      </c>
      <c r="H1088" s="33" t="str">
        <f t="shared" si="218"/>
        <v>E001</v>
      </c>
      <c r="I1088" s="34">
        <f t="shared" si="219"/>
        <v>29201</v>
      </c>
      <c r="J1088" s="34">
        <f t="shared" si="210"/>
        <v>1</v>
      </c>
      <c r="K1088" s="34">
        <f t="shared" si="220"/>
        <v>4</v>
      </c>
      <c r="L1088" s="34">
        <f t="shared" si="221"/>
        <v>21</v>
      </c>
      <c r="M1088" s="34" t="s">
        <v>22</v>
      </c>
      <c r="N1088" s="32">
        <v>40040</v>
      </c>
      <c r="O1088" s="32" t="s">
        <v>55</v>
      </c>
      <c r="P1088" s="32">
        <v>57</v>
      </c>
      <c r="Q1088" s="32">
        <v>4</v>
      </c>
      <c r="R1088" s="32">
        <v>29201</v>
      </c>
      <c r="S1088" s="37">
        <f t="shared" si="211"/>
        <v>335</v>
      </c>
      <c r="T1088" s="37">
        <v>0</v>
      </c>
      <c r="U1088" s="37">
        <v>0</v>
      </c>
      <c r="V1088" s="37">
        <v>0</v>
      </c>
      <c r="W1088" s="37">
        <v>0</v>
      </c>
      <c r="X1088" s="37">
        <v>0</v>
      </c>
      <c r="Y1088" s="37">
        <v>0</v>
      </c>
      <c r="Z1088" s="37">
        <v>0</v>
      </c>
      <c r="AA1088" s="37">
        <v>0</v>
      </c>
      <c r="AB1088" s="37">
        <v>335</v>
      </c>
      <c r="AC1088" s="37">
        <v>0</v>
      </c>
      <c r="AD1088" s="37">
        <v>0</v>
      </c>
      <c r="AE1088" s="37">
        <v>0</v>
      </c>
      <c r="AG1088" s="36">
        <v>335</v>
      </c>
      <c r="AH1088" s="24">
        <f t="shared" si="222"/>
        <v>0</v>
      </c>
    </row>
    <row r="1089" spans="1:34" x14ac:dyDescent="0.2">
      <c r="A1089" s="33">
        <f t="shared" si="212"/>
        <v>2000</v>
      </c>
      <c r="B1089" s="33">
        <f t="shared" si="213"/>
        <v>2900</v>
      </c>
      <c r="C1089" s="34" t="s">
        <v>17</v>
      </c>
      <c r="D1089" s="34" t="str">
        <f t="shared" si="214"/>
        <v>2</v>
      </c>
      <c r="E1089" s="34">
        <f t="shared" si="215"/>
        <v>5</v>
      </c>
      <c r="F1089" s="34" t="str">
        <f t="shared" si="216"/>
        <v>04</v>
      </c>
      <c r="G1089" s="34" t="str">
        <f t="shared" si="217"/>
        <v>005</v>
      </c>
      <c r="H1089" s="33" t="str">
        <f t="shared" si="218"/>
        <v>E001</v>
      </c>
      <c r="I1089" s="34">
        <f t="shared" si="219"/>
        <v>29801</v>
      </c>
      <c r="J1089" s="34">
        <f t="shared" si="210"/>
        <v>1</v>
      </c>
      <c r="K1089" s="34">
        <f t="shared" si="220"/>
        <v>4</v>
      </c>
      <c r="L1089" s="34">
        <f t="shared" si="221"/>
        <v>21</v>
      </c>
      <c r="M1089" s="34" t="s">
        <v>22</v>
      </c>
      <c r="N1089" s="32">
        <v>40040</v>
      </c>
      <c r="O1089" s="32" t="s">
        <v>55</v>
      </c>
      <c r="P1089" s="32">
        <v>57</v>
      </c>
      <c r="Q1089" s="32">
        <v>4</v>
      </c>
      <c r="R1089" s="32">
        <v>29801</v>
      </c>
      <c r="S1089" s="37">
        <f t="shared" si="211"/>
        <v>6037.52</v>
      </c>
      <c r="T1089" s="37">
        <v>0</v>
      </c>
      <c r="U1089" s="37">
        <v>0</v>
      </c>
      <c r="V1089" s="37">
        <v>0</v>
      </c>
      <c r="W1089" s="37">
        <v>0</v>
      </c>
      <c r="X1089" s="37">
        <v>0</v>
      </c>
      <c r="Y1089" s="37">
        <v>0</v>
      </c>
      <c r="Z1089" s="37">
        <v>0</v>
      </c>
      <c r="AA1089" s="37">
        <v>0</v>
      </c>
      <c r="AB1089" s="37">
        <v>0</v>
      </c>
      <c r="AC1089" s="37">
        <v>0</v>
      </c>
      <c r="AD1089" s="37">
        <v>6037.52</v>
      </c>
      <c r="AE1089" s="37">
        <v>0</v>
      </c>
      <c r="AG1089" s="36">
        <v>6037.52</v>
      </c>
      <c r="AH1089" s="24">
        <f t="shared" si="222"/>
        <v>0</v>
      </c>
    </row>
    <row r="1090" spans="1:34" x14ac:dyDescent="0.2">
      <c r="A1090" s="33">
        <f t="shared" si="212"/>
        <v>3000</v>
      </c>
      <c r="B1090" s="33">
        <f t="shared" si="213"/>
        <v>3100</v>
      </c>
      <c r="C1090" s="34" t="s">
        <v>17</v>
      </c>
      <c r="D1090" s="34" t="str">
        <f t="shared" si="214"/>
        <v>2</v>
      </c>
      <c r="E1090" s="34">
        <f t="shared" si="215"/>
        <v>5</v>
      </c>
      <c r="F1090" s="34" t="str">
        <f t="shared" si="216"/>
        <v>04</v>
      </c>
      <c r="G1090" s="34" t="str">
        <f t="shared" si="217"/>
        <v>005</v>
      </c>
      <c r="H1090" s="33" t="str">
        <f t="shared" si="218"/>
        <v>E001</v>
      </c>
      <c r="I1090" s="34">
        <f t="shared" si="219"/>
        <v>31201</v>
      </c>
      <c r="J1090" s="34">
        <f t="shared" si="210"/>
        <v>1</v>
      </c>
      <c r="K1090" s="34">
        <f t="shared" si="220"/>
        <v>4</v>
      </c>
      <c r="L1090" s="34">
        <f t="shared" si="221"/>
        <v>21</v>
      </c>
      <c r="M1090" s="34" t="s">
        <v>22</v>
      </c>
      <c r="N1090" s="32">
        <v>40040</v>
      </c>
      <c r="O1090" s="32" t="s">
        <v>55</v>
      </c>
      <c r="P1090" s="32">
        <v>57</v>
      </c>
      <c r="Q1090" s="32">
        <v>4</v>
      </c>
      <c r="R1090" s="32">
        <v>31201</v>
      </c>
      <c r="S1090" s="37">
        <f t="shared" si="211"/>
        <v>3004.5299999999997</v>
      </c>
      <c r="T1090" s="37">
        <v>0</v>
      </c>
      <c r="U1090" s="37">
        <v>0</v>
      </c>
      <c r="V1090" s="37">
        <v>0</v>
      </c>
      <c r="W1090" s="37">
        <v>0</v>
      </c>
      <c r="X1090" s="37">
        <v>0</v>
      </c>
      <c r="Y1090" s="37">
        <v>0</v>
      </c>
      <c r="Z1090" s="37">
        <v>0</v>
      </c>
      <c r="AA1090" s="37">
        <v>0</v>
      </c>
      <c r="AB1090" s="37">
        <v>0</v>
      </c>
      <c r="AC1090" s="37">
        <v>1494.79</v>
      </c>
      <c r="AD1090" s="37">
        <v>1509.74</v>
      </c>
      <c r="AE1090" s="37">
        <v>0</v>
      </c>
      <c r="AG1090" s="36">
        <v>3004.5299999999997</v>
      </c>
      <c r="AH1090" s="24">
        <f t="shared" si="222"/>
        <v>0</v>
      </c>
    </row>
    <row r="1091" spans="1:34" x14ac:dyDescent="0.2">
      <c r="A1091" s="33">
        <f t="shared" si="212"/>
        <v>3000</v>
      </c>
      <c r="B1091" s="33">
        <f t="shared" si="213"/>
        <v>3100</v>
      </c>
      <c r="C1091" s="34" t="s">
        <v>17</v>
      </c>
      <c r="D1091" s="34" t="str">
        <f t="shared" si="214"/>
        <v>2</v>
      </c>
      <c r="E1091" s="34">
        <f t="shared" si="215"/>
        <v>5</v>
      </c>
      <c r="F1091" s="34" t="str">
        <f t="shared" si="216"/>
        <v>04</v>
      </c>
      <c r="G1091" s="34" t="str">
        <f t="shared" si="217"/>
        <v>005</v>
      </c>
      <c r="H1091" s="33" t="str">
        <f t="shared" si="218"/>
        <v>E001</v>
      </c>
      <c r="I1091" s="34">
        <f t="shared" si="219"/>
        <v>31801</v>
      </c>
      <c r="J1091" s="34">
        <f t="shared" ref="J1091:J1154" si="223">IF($A1091&lt;=4000,1,IF($A1091=5000,2,IF($A1091=6000,3,"")))</f>
        <v>1</v>
      </c>
      <c r="K1091" s="34">
        <f t="shared" si="220"/>
        <v>4</v>
      </c>
      <c r="L1091" s="34">
        <f t="shared" si="221"/>
        <v>21</v>
      </c>
      <c r="M1091" s="34" t="s">
        <v>22</v>
      </c>
      <c r="N1091" s="32">
        <v>40040</v>
      </c>
      <c r="O1091" s="32" t="s">
        <v>55</v>
      </c>
      <c r="P1091" s="32">
        <v>57</v>
      </c>
      <c r="Q1091" s="32">
        <v>4</v>
      </c>
      <c r="R1091" s="32">
        <v>31801</v>
      </c>
      <c r="S1091" s="37">
        <f t="shared" ref="S1091:S1154" si="224">SUM(T1091:AE1091)</f>
        <v>11476.06</v>
      </c>
      <c r="T1091" s="37">
        <v>0</v>
      </c>
      <c r="U1091" s="37">
        <v>0</v>
      </c>
      <c r="V1091" s="37">
        <v>0</v>
      </c>
      <c r="W1091" s="37">
        <v>4284.5599999999995</v>
      </c>
      <c r="X1091" s="37">
        <v>0</v>
      </c>
      <c r="Y1091" s="37">
        <v>4720.46</v>
      </c>
      <c r="Z1091" s="37">
        <v>284.55</v>
      </c>
      <c r="AA1091" s="37">
        <v>0</v>
      </c>
      <c r="AB1091" s="37">
        <v>260.54000000000002</v>
      </c>
      <c r="AC1091" s="37">
        <v>1618.5500000000002</v>
      </c>
      <c r="AD1091" s="37">
        <v>307.39999999999998</v>
      </c>
      <c r="AE1091" s="37">
        <v>0</v>
      </c>
      <c r="AG1091" s="36">
        <v>11476.06</v>
      </c>
      <c r="AH1091" s="24">
        <f t="shared" si="222"/>
        <v>0</v>
      </c>
    </row>
    <row r="1092" spans="1:34" x14ac:dyDescent="0.2">
      <c r="A1092" s="33">
        <f t="shared" ref="A1092:A1155" si="225">LEFT(B1092,1)*1000</f>
        <v>3000</v>
      </c>
      <c r="B1092" s="33">
        <f t="shared" ref="B1092:B1155" si="226">LEFT(R1092,2)*100</f>
        <v>3300</v>
      </c>
      <c r="C1092" s="34" t="s">
        <v>17</v>
      </c>
      <c r="D1092" s="34" t="str">
        <f t="shared" ref="D1092:D1155" si="227">IF($H1092="O001",1,"2")</f>
        <v>2</v>
      </c>
      <c r="E1092" s="34">
        <f t="shared" ref="E1092:E1155" si="228">IF($H1092="O001",3,5)</f>
        <v>5</v>
      </c>
      <c r="F1092" s="34" t="str">
        <f t="shared" ref="F1092:F1155" si="229">IF($H1092="E001","04",IF($H1092="M001","04",IF($H1092="O001","04","")))</f>
        <v>04</v>
      </c>
      <c r="G1092" s="34" t="str">
        <f t="shared" ref="G1092:G1155" si="230">IF($H1092="E001","005",IF($H1092="M001","002",IF($H1092="O001","001","")))</f>
        <v>005</v>
      </c>
      <c r="H1092" s="33" t="str">
        <f t="shared" ref="H1092:H1155" si="231">LEFT($O1092,2)&amp;"01"</f>
        <v>E001</v>
      </c>
      <c r="I1092" s="34">
        <f t="shared" ref="I1092:I1155" si="232">R1092</f>
        <v>33602</v>
      </c>
      <c r="J1092" s="34">
        <f t="shared" si="223"/>
        <v>1</v>
      </c>
      <c r="K1092" s="34">
        <f t="shared" ref="K1092:K1155" si="233">IF($Q1092=1,4,IF($Q1092=4,4,1))</f>
        <v>4</v>
      </c>
      <c r="L1092" s="34">
        <f t="shared" ref="L1092:L1155" si="234">IF(N1092=40010,27,IF(N1092=40020,24,IF(N1092=40030,30,IF(N1092=40040,21,IF(N1092=40050,30,IF(N1092=40060,4,15))))))</f>
        <v>21</v>
      </c>
      <c r="M1092" s="34" t="s">
        <v>22</v>
      </c>
      <c r="N1092" s="32">
        <v>40040</v>
      </c>
      <c r="O1092" s="32" t="s">
        <v>55</v>
      </c>
      <c r="P1092" s="32">
        <v>57</v>
      </c>
      <c r="Q1092" s="32">
        <v>4</v>
      </c>
      <c r="R1092" s="32">
        <v>33602</v>
      </c>
      <c r="S1092" s="37">
        <f t="shared" si="224"/>
        <v>839</v>
      </c>
      <c r="T1092" s="37">
        <v>0</v>
      </c>
      <c r="U1092" s="37">
        <v>0</v>
      </c>
      <c r="V1092" s="37">
        <v>650</v>
      </c>
      <c r="W1092" s="37">
        <v>189</v>
      </c>
      <c r="X1092" s="37">
        <v>0</v>
      </c>
      <c r="Y1092" s="37">
        <v>0</v>
      </c>
      <c r="Z1092" s="37">
        <v>0</v>
      </c>
      <c r="AA1092" s="37">
        <v>0</v>
      </c>
      <c r="AB1092" s="37">
        <v>0</v>
      </c>
      <c r="AC1092" s="37">
        <v>0</v>
      </c>
      <c r="AD1092" s="37">
        <v>0</v>
      </c>
      <c r="AE1092" s="37">
        <v>0</v>
      </c>
      <c r="AG1092" s="36">
        <v>839</v>
      </c>
      <c r="AH1092" s="24">
        <f t="shared" ref="AH1092:AH1155" si="235">S1092-AG1092</f>
        <v>0</v>
      </c>
    </row>
    <row r="1093" spans="1:34" x14ac:dyDescent="0.2">
      <c r="A1093" s="33">
        <f t="shared" si="225"/>
        <v>3000</v>
      </c>
      <c r="B1093" s="33">
        <f t="shared" si="226"/>
        <v>3300</v>
      </c>
      <c r="C1093" s="34" t="s">
        <v>17</v>
      </c>
      <c r="D1093" s="34" t="str">
        <f t="shared" si="227"/>
        <v>2</v>
      </c>
      <c r="E1093" s="34">
        <f t="shared" si="228"/>
        <v>5</v>
      </c>
      <c r="F1093" s="34" t="str">
        <f t="shared" si="229"/>
        <v>04</v>
      </c>
      <c r="G1093" s="34" t="str">
        <f t="shared" si="230"/>
        <v>005</v>
      </c>
      <c r="H1093" s="33" t="str">
        <f t="shared" si="231"/>
        <v>E001</v>
      </c>
      <c r="I1093" s="34">
        <f t="shared" si="232"/>
        <v>33604</v>
      </c>
      <c r="J1093" s="34">
        <f t="shared" si="223"/>
        <v>1</v>
      </c>
      <c r="K1093" s="34">
        <f t="shared" si="233"/>
        <v>4</v>
      </c>
      <c r="L1093" s="34">
        <f t="shared" si="234"/>
        <v>21</v>
      </c>
      <c r="M1093" s="34" t="s">
        <v>22</v>
      </c>
      <c r="N1093" s="32">
        <v>40040</v>
      </c>
      <c r="O1093" s="32" t="s">
        <v>55</v>
      </c>
      <c r="P1093" s="32">
        <v>57</v>
      </c>
      <c r="Q1093" s="32">
        <v>4</v>
      </c>
      <c r="R1093" s="32">
        <v>33604</v>
      </c>
      <c r="S1093" s="37">
        <f t="shared" si="224"/>
        <v>28791.82</v>
      </c>
      <c r="T1093" s="37">
        <v>0</v>
      </c>
      <c r="U1093" s="37">
        <v>0</v>
      </c>
      <c r="V1093" s="37">
        <v>0</v>
      </c>
      <c r="W1093" s="37">
        <v>0</v>
      </c>
      <c r="X1093" s="37">
        <v>0</v>
      </c>
      <c r="Y1093" s="37">
        <v>0</v>
      </c>
      <c r="Z1093" s="37">
        <v>0</v>
      </c>
      <c r="AA1093" s="37">
        <v>0</v>
      </c>
      <c r="AB1093" s="37">
        <v>0</v>
      </c>
      <c r="AC1093" s="37">
        <v>28318.6</v>
      </c>
      <c r="AD1093" s="37">
        <v>473.22</v>
      </c>
      <c r="AE1093" s="37">
        <v>0</v>
      </c>
      <c r="AG1093" s="36">
        <v>28791.82</v>
      </c>
      <c r="AH1093" s="24">
        <f t="shared" si="235"/>
        <v>0</v>
      </c>
    </row>
    <row r="1094" spans="1:34" x14ac:dyDescent="0.2">
      <c r="A1094" s="33">
        <f t="shared" si="225"/>
        <v>3000</v>
      </c>
      <c r="B1094" s="33">
        <f t="shared" si="226"/>
        <v>3300</v>
      </c>
      <c r="C1094" s="34" t="s">
        <v>17</v>
      </c>
      <c r="D1094" s="34" t="str">
        <f t="shared" si="227"/>
        <v>2</v>
      </c>
      <c r="E1094" s="34">
        <f t="shared" si="228"/>
        <v>5</v>
      </c>
      <c r="F1094" s="34" t="str">
        <f t="shared" si="229"/>
        <v>04</v>
      </c>
      <c r="G1094" s="34" t="str">
        <f t="shared" si="230"/>
        <v>005</v>
      </c>
      <c r="H1094" s="33" t="str">
        <f t="shared" si="231"/>
        <v>E001</v>
      </c>
      <c r="I1094" s="34">
        <f t="shared" si="232"/>
        <v>33903</v>
      </c>
      <c r="J1094" s="34">
        <f t="shared" si="223"/>
        <v>1</v>
      </c>
      <c r="K1094" s="34">
        <f t="shared" si="233"/>
        <v>4</v>
      </c>
      <c r="L1094" s="34">
        <f t="shared" si="234"/>
        <v>21</v>
      </c>
      <c r="M1094" s="34" t="s">
        <v>22</v>
      </c>
      <c r="N1094" s="32">
        <v>40040</v>
      </c>
      <c r="O1094" s="32" t="s">
        <v>55</v>
      </c>
      <c r="P1094" s="32">
        <v>57</v>
      </c>
      <c r="Q1094" s="32">
        <v>4</v>
      </c>
      <c r="R1094" s="32">
        <v>33903</v>
      </c>
      <c r="S1094" s="37">
        <f t="shared" si="224"/>
        <v>167602.32</v>
      </c>
      <c r="T1094" s="37">
        <v>0</v>
      </c>
      <c r="U1094" s="37">
        <v>18550.28</v>
      </c>
      <c r="V1094" s="37">
        <v>45333.2</v>
      </c>
      <c r="W1094" s="37">
        <v>24605.16</v>
      </c>
      <c r="X1094" s="37">
        <v>0</v>
      </c>
      <c r="Y1094" s="37">
        <v>18550.28</v>
      </c>
      <c r="Z1094" s="37">
        <v>20185.3</v>
      </c>
      <c r="AA1094" s="37">
        <v>0</v>
      </c>
      <c r="AB1094" s="37">
        <v>1786.4</v>
      </c>
      <c r="AC1094" s="37">
        <v>30556.559999999998</v>
      </c>
      <c r="AD1094" s="37">
        <v>8035.14</v>
      </c>
      <c r="AE1094" s="37">
        <v>0</v>
      </c>
      <c r="AG1094" s="36">
        <v>167602.32</v>
      </c>
      <c r="AH1094" s="24">
        <f t="shared" si="235"/>
        <v>0</v>
      </c>
    </row>
    <row r="1095" spans="1:34" x14ac:dyDescent="0.2">
      <c r="A1095" s="33">
        <f t="shared" si="225"/>
        <v>3000</v>
      </c>
      <c r="B1095" s="33">
        <f t="shared" si="226"/>
        <v>3500</v>
      </c>
      <c r="C1095" s="34" t="s">
        <v>17</v>
      </c>
      <c r="D1095" s="34" t="str">
        <f t="shared" si="227"/>
        <v>2</v>
      </c>
      <c r="E1095" s="34">
        <f t="shared" si="228"/>
        <v>5</v>
      </c>
      <c r="F1095" s="34" t="str">
        <f t="shared" si="229"/>
        <v>04</v>
      </c>
      <c r="G1095" s="34" t="str">
        <f t="shared" si="230"/>
        <v>005</v>
      </c>
      <c r="H1095" s="33" t="str">
        <f t="shared" si="231"/>
        <v>E001</v>
      </c>
      <c r="I1095" s="34">
        <f t="shared" si="232"/>
        <v>35201</v>
      </c>
      <c r="J1095" s="34">
        <f t="shared" si="223"/>
        <v>1</v>
      </c>
      <c r="K1095" s="34">
        <f t="shared" si="233"/>
        <v>4</v>
      </c>
      <c r="L1095" s="34">
        <f t="shared" si="234"/>
        <v>21</v>
      </c>
      <c r="M1095" s="34" t="s">
        <v>22</v>
      </c>
      <c r="N1095" s="32">
        <v>40040</v>
      </c>
      <c r="O1095" s="32" t="s">
        <v>55</v>
      </c>
      <c r="P1095" s="32">
        <v>57</v>
      </c>
      <c r="Q1095" s="32">
        <v>4</v>
      </c>
      <c r="R1095" s="32">
        <v>35201</v>
      </c>
      <c r="S1095" s="37">
        <f t="shared" si="224"/>
        <v>4882.76</v>
      </c>
      <c r="T1095" s="37">
        <v>0</v>
      </c>
      <c r="U1095" s="37">
        <v>869.58</v>
      </c>
      <c r="V1095" s="37">
        <v>2041.6</v>
      </c>
      <c r="W1095" s="37">
        <v>0</v>
      </c>
      <c r="X1095" s="37">
        <v>0</v>
      </c>
      <c r="Y1095" s="37">
        <v>869.58</v>
      </c>
      <c r="Z1095" s="37">
        <v>0</v>
      </c>
      <c r="AA1095" s="37">
        <v>0</v>
      </c>
      <c r="AB1095" s="37">
        <v>1102</v>
      </c>
      <c r="AC1095" s="37">
        <v>0</v>
      </c>
      <c r="AD1095" s="37">
        <v>0</v>
      </c>
      <c r="AE1095" s="37">
        <v>0</v>
      </c>
      <c r="AG1095" s="36">
        <v>4882.76</v>
      </c>
      <c r="AH1095" s="24">
        <f t="shared" si="235"/>
        <v>0</v>
      </c>
    </row>
    <row r="1096" spans="1:34" x14ac:dyDescent="0.2">
      <c r="A1096" s="33">
        <f t="shared" si="225"/>
        <v>3000</v>
      </c>
      <c r="B1096" s="33">
        <f t="shared" si="226"/>
        <v>3500</v>
      </c>
      <c r="C1096" s="34" t="s">
        <v>17</v>
      </c>
      <c r="D1096" s="34" t="str">
        <f t="shared" si="227"/>
        <v>2</v>
      </c>
      <c r="E1096" s="34">
        <f t="shared" si="228"/>
        <v>5</v>
      </c>
      <c r="F1096" s="34" t="str">
        <f t="shared" si="229"/>
        <v>04</v>
      </c>
      <c r="G1096" s="34" t="str">
        <f t="shared" si="230"/>
        <v>005</v>
      </c>
      <c r="H1096" s="33" t="str">
        <f t="shared" si="231"/>
        <v>E001</v>
      </c>
      <c r="I1096" s="34">
        <f t="shared" si="232"/>
        <v>35701</v>
      </c>
      <c r="J1096" s="34">
        <f t="shared" si="223"/>
        <v>1</v>
      </c>
      <c r="K1096" s="34">
        <f t="shared" si="233"/>
        <v>4</v>
      </c>
      <c r="L1096" s="34">
        <f t="shared" si="234"/>
        <v>21</v>
      </c>
      <c r="M1096" s="34" t="s">
        <v>22</v>
      </c>
      <c r="N1096" s="32">
        <v>40040</v>
      </c>
      <c r="O1096" s="32" t="s">
        <v>55</v>
      </c>
      <c r="P1096" s="32">
        <v>57</v>
      </c>
      <c r="Q1096" s="32">
        <v>4</v>
      </c>
      <c r="R1096" s="32">
        <v>35701</v>
      </c>
      <c r="S1096" s="37">
        <f t="shared" si="224"/>
        <v>300</v>
      </c>
      <c r="T1096" s="37">
        <v>0</v>
      </c>
      <c r="U1096" s="37">
        <v>0</v>
      </c>
      <c r="V1096" s="37">
        <v>0</v>
      </c>
      <c r="W1096" s="37">
        <v>0</v>
      </c>
      <c r="X1096" s="37">
        <v>0</v>
      </c>
      <c r="Y1096" s="37">
        <v>0</v>
      </c>
      <c r="Z1096" s="37">
        <v>0</v>
      </c>
      <c r="AA1096" s="37">
        <v>0</v>
      </c>
      <c r="AB1096" s="37">
        <v>0</v>
      </c>
      <c r="AC1096" s="37">
        <v>300</v>
      </c>
      <c r="AD1096" s="37">
        <v>0</v>
      </c>
      <c r="AE1096" s="37">
        <v>0</v>
      </c>
      <c r="AG1096" s="36">
        <v>300</v>
      </c>
      <c r="AH1096" s="24">
        <f t="shared" si="235"/>
        <v>0</v>
      </c>
    </row>
    <row r="1097" spans="1:34" x14ac:dyDescent="0.2">
      <c r="A1097" s="33">
        <f t="shared" si="225"/>
        <v>3000</v>
      </c>
      <c r="B1097" s="33">
        <f t="shared" si="226"/>
        <v>3700</v>
      </c>
      <c r="C1097" s="34" t="s">
        <v>17</v>
      </c>
      <c r="D1097" s="34" t="str">
        <f t="shared" si="227"/>
        <v>2</v>
      </c>
      <c r="E1097" s="34">
        <f t="shared" si="228"/>
        <v>5</v>
      </c>
      <c r="F1097" s="34" t="str">
        <f t="shared" si="229"/>
        <v>04</v>
      </c>
      <c r="G1097" s="34" t="str">
        <f t="shared" si="230"/>
        <v>005</v>
      </c>
      <c r="H1097" s="33" t="str">
        <f t="shared" si="231"/>
        <v>E001</v>
      </c>
      <c r="I1097" s="34">
        <f t="shared" si="232"/>
        <v>37204</v>
      </c>
      <c r="J1097" s="34">
        <f t="shared" si="223"/>
        <v>1</v>
      </c>
      <c r="K1097" s="34">
        <f t="shared" si="233"/>
        <v>4</v>
      </c>
      <c r="L1097" s="34">
        <f t="shared" si="234"/>
        <v>21</v>
      </c>
      <c r="M1097" s="34" t="s">
        <v>22</v>
      </c>
      <c r="N1097" s="32">
        <v>40040</v>
      </c>
      <c r="O1097" s="32" t="s">
        <v>55</v>
      </c>
      <c r="P1097" s="32">
        <v>57</v>
      </c>
      <c r="Q1097" s="32">
        <v>4</v>
      </c>
      <c r="R1097" s="32">
        <v>37204</v>
      </c>
      <c r="S1097" s="37">
        <f t="shared" si="224"/>
        <v>17434</v>
      </c>
      <c r="T1097" s="37">
        <v>0</v>
      </c>
      <c r="U1097" s="37">
        <v>1955</v>
      </c>
      <c r="V1097" s="37">
        <v>5026</v>
      </c>
      <c r="W1097" s="37">
        <v>2740</v>
      </c>
      <c r="X1097" s="37">
        <v>0</v>
      </c>
      <c r="Y1097" s="37">
        <v>1955</v>
      </c>
      <c r="Z1097" s="37">
        <v>488</v>
      </c>
      <c r="AA1097" s="37">
        <v>0</v>
      </c>
      <c r="AB1097" s="37">
        <v>599</v>
      </c>
      <c r="AC1097" s="37">
        <v>2211.0100000000002</v>
      </c>
      <c r="AD1097" s="37">
        <v>2459.9899999999998</v>
      </c>
      <c r="AE1097" s="37">
        <v>0</v>
      </c>
      <c r="AG1097" s="36">
        <v>17434</v>
      </c>
      <c r="AH1097" s="24">
        <f t="shared" si="235"/>
        <v>0</v>
      </c>
    </row>
    <row r="1098" spans="1:34" x14ac:dyDescent="0.2">
      <c r="A1098" s="33">
        <f t="shared" si="225"/>
        <v>3000</v>
      </c>
      <c r="B1098" s="33">
        <f t="shared" si="226"/>
        <v>3700</v>
      </c>
      <c r="C1098" s="34" t="s">
        <v>17</v>
      </c>
      <c r="D1098" s="34" t="str">
        <f t="shared" si="227"/>
        <v>2</v>
      </c>
      <c r="E1098" s="34">
        <f t="shared" si="228"/>
        <v>5</v>
      </c>
      <c r="F1098" s="34" t="str">
        <f t="shared" si="229"/>
        <v>04</v>
      </c>
      <c r="G1098" s="34" t="str">
        <f t="shared" si="230"/>
        <v>005</v>
      </c>
      <c r="H1098" s="33" t="str">
        <f t="shared" si="231"/>
        <v>E001</v>
      </c>
      <c r="I1098" s="34">
        <f t="shared" si="232"/>
        <v>37501</v>
      </c>
      <c r="J1098" s="34">
        <f t="shared" si="223"/>
        <v>1</v>
      </c>
      <c r="K1098" s="34">
        <f t="shared" si="233"/>
        <v>4</v>
      </c>
      <c r="L1098" s="34">
        <f t="shared" si="234"/>
        <v>21</v>
      </c>
      <c r="M1098" s="34" t="s">
        <v>22</v>
      </c>
      <c r="N1098" s="32">
        <v>40040</v>
      </c>
      <c r="O1098" s="32" t="s">
        <v>55</v>
      </c>
      <c r="P1098" s="32">
        <v>57</v>
      </c>
      <c r="Q1098" s="32">
        <v>4</v>
      </c>
      <c r="R1098" s="32">
        <v>37501</v>
      </c>
      <c r="S1098" s="37">
        <f t="shared" si="224"/>
        <v>1768</v>
      </c>
      <c r="T1098" s="37">
        <v>0</v>
      </c>
      <c r="U1098" s="37">
        <v>0</v>
      </c>
      <c r="V1098" s="37">
        <v>0</v>
      </c>
      <c r="W1098" s="37">
        <v>0</v>
      </c>
      <c r="X1098" s="37">
        <v>0</v>
      </c>
      <c r="Y1098" s="37">
        <v>0</v>
      </c>
      <c r="Z1098" s="37">
        <v>0</v>
      </c>
      <c r="AA1098" s="37">
        <v>0</v>
      </c>
      <c r="AB1098" s="37">
        <v>0</v>
      </c>
      <c r="AC1098" s="37">
        <v>1768</v>
      </c>
      <c r="AD1098" s="37">
        <v>0</v>
      </c>
      <c r="AE1098" s="37">
        <v>0</v>
      </c>
      <c r="AG1098" s="36">
        <v>1768</v>
      </c>
      <c r="AH1098" s="24">
        <f t="shared" si="235"/>
        <v>0</v>
      </c>
    </row>
    <row r="1099" spans="1:34" x14ac:dyDescent="0.2">
      <c r="A1099" s="33">
        <f t="shared" si="225"/>
        <v>3000</v>
      </c>
      <c r="B1099" s="33">
        <f t="shared" si="226"/>
        <v>3700</v>
      </c>
      <c r="C1099" s="34" t="s">
        <v>17</v>
      </c>
      <c r="D1099" s="34" t="str">
        <f t="shared" si="227"/>
        <v>2</v>
      </c>
      <c r="E1099" s="34">
        <f t="shared" si="228"/>
        <v>5</v>
      </c>
      <c r="F1099" s="34" t="str">
        <f t="shared" si="229"/>
        <v>04</v>
      </c>
      <c r="G1099" s="34" t="str">
        <f t="shared" si="230"/>
        <v>005</v>
      </c>
      <c r="H1099" s="33" t="str">
        <f t="shared" si="231"/>
        <v>E001</v>
      </c>
      <c r="I1099" s="34">
        <f t="shared" si="232"/>
        <v>37504</v>
      </c>
      <c r="J1099" s="34">
        <f t="shared" si="223"/>
        <v>1</v>
      </c>
      <c r="K1099" s="34">
        <f t="shared" si="233"/>
        <v>4</v>
      </c>
      <c r="L1099" s="34">
        <f t="shared" si="234"/>
        <v>21</v>
      </c>
      <c r="M1099" s="34" t="s">
        <v>22</v>
      </c>
      <c r="N1099" s="32">
        <v>40040</v>
      </c>
      <c r="O1099" s="32" t="s">
        <v>55</v>
      </c>
      <c r="P1099" s="32">
        <v>57</v>
      </c>
      <c r="Q1099" s="32">
        <v>4</v>
      </c>
      <c r="R1099" s="32">
        <v>37504</v>
      </c>
      <c r="S1099" s="37">
        <f t="shared" si="224"/>
        <v>3046.01</v>
      </c>
      <c r="T1099" s="37">
        <v>0</v>
      </c>
      <c r="U1099" s="37">
        <v>0</v>
      </c>
      <c r="V1099" s="37">
        <v>0</v>
      </c>
      <c r="W1099" s="37">
        <v>1416</v>
      </c>
      <c r="X1099" s="37">
        <v>0</v>
      </c>
      <c r="Y1099" s="37">
        <v>0</v>
      </c>
      <c r="Z1099" s="37">
        <v>1130</v>
      </c>
      <c r="AA1099" s="37">
        <v>0</v>
      </c>
      <c r="AB1099" s="37">
        <v>500.01</v>
      </c>
      <c r="AC1099" s="37">
        <v>0</v>
      </c>
      <c r="AD1099" s="37">
        <v>0</v>
      </c>
      <c r="AE1099" s="37">
        <v>0</v>
      </c>
      <c r="AG1099" s="36">
        <v>3046.01</v>
      </c>
      <c r="AH1099" s="24">
        <f t="shared" si="235"/>
        <v>0</v>
      </c>
    </row>
    <row r="1100" spans="1:34" x14ac:dyDescent="0.2">
      <c r="A1100" s="33">
        <f t="shared" si="225"/>
        <v>2000</v>
      </c>
      <c r="B1100" s="33">
        <f t="shared" si="226"/>
        <v>2500</v>
      </c>
      <c r="C1100" s="34" t="s">
        <v>17</v>
      </c>
      <c r="D1100" s="34" t="str">
        <f t="shared" si="227"/>
        <v>2</v>
      </c>
      <c r="E1100" s="34">
        <f t="shared" si="228"/>
        <v>5</v>
      </c>
      <c r="F1100" s="34" t="str">
        <f t="shared" si="229"/>
        <v>04</v>
      </c>
      <c r="G1100" s="34" t="str">
        <f t="shared" si="230"/>
        <v>005</v>
      </c>
      <c r="H1100" s="33" t="str">
        <f t="shared" si="231"/>
        <v>E001</v>
      </c>
      <c r="I1100" s="34">
        <f t="shared" si="232"/>
        <v>25101</v>
      </c>
      <c r="J1100" s="34">
        <f t="shared" si="223"/>
        <v>1</v>
      </c>
      <c r="K1100" s="34">
        <f t="shared" si="233"/>
        <v>1</v>
      </c>
      <c r="L1100" s="34">
        <f t="shared" si="234"/>
        <v>21</v>
      </c>
      <c r="M1100" s="34" t="s">
        <v>22</v>
      </c>
      <c r="N1100" s="30">
        <v>40040</v>
      </c>
      <c r="O1100" s="30" t="s">
        <v>55</v>
      </c>
      <c r="P1100" s="30">
        <v>57</v>
      </c>
      <c r="Q1100" s="30">
        <v>8</v>
      </c>
      <c r="R1100" s="30">
        <v>25101</v>
      </c>
      <c r="S1100" s="24">
        <f t="shared" si="224"/>
        <v>479608.56</v>
      </c>
      <c r="T1100" s="24"/>
      <c r="U1100" s="24">
        <v>0</v>
      </c>
      <c r="V1100" s="24">
        <v>17000</v>
      </c>
      <c r="W1100" s="24"/>
      <c r="X1100" s="24">
        <v>15000</v>
      </c>
      <c r="Y1100" s="24">
        <v>215000</v>
      </c>
      <c r="Z1100" s="24"/>
      <c r="AA1100" s="24">
        <v>215000</v>
      </c>
      <c r="AB1100" s="24">
        <v>17608.560000000001</v>
      </c>
      <c r="AC1100" s="24"/>
      <c r="AD1100" s="24"/>
      <c r="AE1100" s="24"/>
      <c r="AF1100" s="24"/>
      <c r="AG1100" s="35">
        <v>479608.56</v>
      </c>
      <c r="AH1100" s="24">
        <f t="shared" si="235"/>
        <v>0</v>
      </c>
    </row>
    <row r="1101" spans="1:34" x14ac:dyDescent="0.2">
      <c r="A1101" s="33">
        <f t="shared" si="225"/>
        <v>2000</v>
      </c>
      <c r="B1101" s="33">
        <f t="shared" si="226"/>
        <v>2500</v>
      </c>
      <c r="C1101" s="34" t="s">
        <v>17</v>
      </c>
      <c r="D1101" s="34" t="str">
        <f t="shared" si="227"/>
        <v>2</v>
      </c>
      <c r="E1101" s="34">
        <f t="shared" si="228"/>
        <v>5</v>
      </c>
      <c r="F1101" s="34" t="str">
        <f t="shared" si="229"/>
        <v>04</v>
      </c>
      <c r="G1101" s="34" t="str">
        <f t="shared" si="230"/>
        <v>005</v>
      </c>
      <c r="H1101" s="33" t="str">
        <f t="shared" si="231"/>
        <v>E001</v>
      </c>
      <c r="I1101" s="34">
        <f t="shared" si="232"/>
        <v>25501</v>
      </c>
      <c r="J1101" s="34">
        <f t="shared" si="223"/>
        <v>1</v>
      </c>
      <c r="K1101" s="34">
        <f t="shared" si="233"/>
        <v>1</v>
      </c>
      <c r="L1101" s="34">
        <f t="shared" si="234"/>
        <v>21</v>
      </c>
      <c r="M1101" s="34" t="s">
        <v>22</v>
      </c>
      <c r="N1101" s="30">
        <v>40040</v>
      </c>
      <c r="O1101" s="30" t="s">
        <v>55</v>
      </c>
      <c r="P1101" s="30">
        <v>57</v>
      </c>
      <c r="Q1101" s="30">
        <v>8</v>
      </c>
      <c r="R1101" s="30">
        <v>25501</v>
      </c>
      <c r="S1101" s="24">
        <f t="shared" si="224"/>
        <v>741475.45</v>
      </c>
      <c r="T1101" s="24"/>
      <c r="U1101" s="24">
        <v>0</v>
      </c>
      <c r="V1101" s="24">
        <v>0</v>
      </c>
      <c r="W1101" s="24">
        <v>25000</v>
      </c>
      <c r="X1101" s="24"/>
      <c r="Y1101" s="24">
        <v>335000</v>
      </c>
      <c r="Z1101" s="24"/>
      <c r="AA1101" s="24">
        <v>150000</v>
      </c>
      <c r="AB1101" s="24">
        <v>36475.449999999997</v>
      </c>
      <c r="AC1101" s="24"/>
      <c r="AD1101" s="24"/>
      <c r="AE1101" s="24">
        <v>195000</v>
      </c>
      <c r="AF1101" s="24"/>
      <c r="AG1101" s="35">
        <v>741475.45</v>
      </c>
      <c r="AH1101" s="24">
        <f t="shared" si="235"/>
        <v>0</v>
      </c>
    </row>
    <row r="1102" spans="1:34" x14ac:dyDescent="0.2">
      <c r="A1102" s="33">
        <f t="shared" si="225"/>
        <v>2000</v>
      </c>
      <c r="B1102" s="33">
        <f t="shared" si="226"/>
        <v>2600</v>
      </c>
      <c r="C1102" s="34" t="s">
        <v>17</v>
      </c>
      <c r="D1102" s="34" t="str">
        <f t="shared" si="227"/>
        <v>2</v>
      </c>
      <c r="E1102" s="34">
        <f t="shared" si="228"/>
        <v>5</v>
      </c>
      <c r="F1102" s="34" t="str">
        <f t="shared" si="229"/>
        <v>04</v>
      </c>
      <c r="G1102" s="34" t="str">
        <f t="shared" si="230"/>
        <v>005</v>
      </c>
      <c r="H1102" s="33" t="str">
        <f t="shared" si="231"/>
        <v>E001</v>
      </c>
      <c r="I1102" s="34">
        <f t="shared" si="232"/>
        <v>26102</v>
      </c>
      <c r="J1102" s="34">
        <f t="shared" si="223"/>
        <v>1</v>
      </c>
      <c r="K1102" s="34">
        <f t="shared" si="233"/>
        <v>1</v>
      </c>
      <c r="L1102" s="34">
        <f t="shared" si="234"/>
        <v>21</v>
      </c>
      <c r="M1102" s="34" t="s">
        <v>22</v>
      </c>
      <c r="N1102" s="30">
        <v>40040</v>
      </c>
      <c r="O1102" s="30" t="s">
        <v>55</v>
      </c>
      <c r="P1102" s="30">
        <v>57</v>
      </c>
      <c r="Q1102" s="30">
        <v>8</v>
      </c>
      <c r="R1102" s="30">
        <v>26102</v>
      </c>
      <c r="S1102" s="24">
        <f t="shared" si="224"/>
        <v>483295.69</v>
      </c>
      <c r="T1102" s="24">
        <v>0</v>
      </c>
      <c r="U1102" s="24">
        <v>35000</v>
      </c>
      <c r="V1102" s="24">
        <v>42032.85</v>
      </c>
      <c r="W1102" s="24">
        <v>42032.85</v>
      </c>
      <c r="X1102" s="24">
        <v>42032.85</v>
      </c>
      <c r="Y1102" s="24">
        <v>42032.85</v>
      </c>
      <c r="Z1102" s="24">
        <v>42032.85</v>
      </c>
      <c r="AA1102" s="24">
        <v>42032.85</v>
      </c>
      <c r="AB1102" s="24">
        <v>42032.85</v>
      </c>
      <c r="AC1102" s="24">
        <v>42032.85</v>
      </c>
      <c r="AD1102" s="24">
        <v>42032.89</v>
      </c>
      <c r="AE1102" s="24">
        <v>70000</v>
      </c>
      <c r="AF1102" s="24"/>
      <c r="AG1102" s="35">
        <v>483295.68999999994</v>
      </c>
      <c r="AH1102" s="24">
        <f t="shared" si="235"/>
        <v>0</v>
      </c>
    </row>
    <row r="1103" spans="1:34" x14ac:dyDescent="0.2">
      <c r="A1103" s="33">
        <f t="shared" si="225"/>
        <v>3000</v>
      </c>
      <c r="B1103" s="33">
        <f t="shared" si="226"/>
        <v>3100</v>
      </c>
      <c r="C1103" s="34" t="s">
        <v>17</v>
      </c>
      <c r="D1103" s="34" t="str">
        <f t="shared" si="227"/>
        <v>2</v>
      </c>
      <c r="E1103" s="34">
        <f t="shared" si="228"/>
        <v>5</v>
      </c>
      <c r="F1103" s="34" t="str">
        <f t="shared" si="229"/>
        <v>04</v>
      </c>
      <c r="G1103" s="34" t="str">
        <f t="shared" si="230"/>
        <v>005</v>
      </c>
      <c r="H1103" s="33" t="str">
        <f t="shared" si="231"/>
        <v>E001</v>
      </c>
      <c r="I1103" s="34">
        <f t="shared" si="232"/>
        <v>31401</v>
      </c>
      <c r="J1103" s="34">
        <f t="shared" si="223"/>
        <v>1</v>
      </c>
      <c r="K1103" s="34">
        <f t="shared" si="233"/>
        <v>1</v>
      </c>
      <c r="L1103" s="34">
        <f t="shared" si="234"/>
        <v>21</v>
      </c>
      <c r="M1103" s="34" t="s">
        <v>22</v>
      </c>
      <c r="N1103" s="30">
        <v>40040</v>
      </c>
      <c r="O1103" s="30" t="s">
        <v>55</v>
      </c>
      <c r="P1103" s="30">
        <v>57</v>
      </c>
      <c r="Q1103" s="30">
        <v>8</v>
      </c>
      <c r="R1103" s="30">
        <v>31401</v>
      </c>
      <c r="S1103" s="24">
        <f t="shared" si="224"/>
        <v>240571.84999999998</v>
      </c>
      <c r="T1103" s="24">
        <v>0</v>
      </c>
      <c r="U1103" s="24">
        <v>20047.650000000001</v>
      </c>
      <c r="V1103" s="24">
        <v>20047.650000000001</v>
      </c>
      <c r="W1103" s="24">
        <v>20047.650000000001</v>
      </c>
      <c r="X1103" s="24">
        <v>20047.650000000001</v>
      </c>
      <c r="Y1103" s="24">
        <v>20047.650000000001</v>
      </c>
      <c r="Z1103" s="24">
        <v>20047.650000000001</v>
      </c>
      <c r="AA1103" s="24">
        <v>20047.650000000001</v>
      </c>
      <c r="AB1103" s="24">
        <v>20047.650000000001</v>
      </c>
      <c r="AC1103" s="24">
        <v>20047.650000000001</v>
      </c>
      <c r="AD1103" s="24">
        <v>20047.650000000001</v>
      </c>
      <c r="AE1103" s="24">
        <v>40095.35</v>
      </c>
      <c r="AF1103" s="24"/>
      <c r="AG1103" s="35">
        <v>240571.84999999998</v>
      </c>
      <c r="AH1103" s="24">
        <f t="shared" si="235"/>
        <v>0</v>
      </c>
    </row>
    <row r="1104" spans="1:34" x14ac:dyDescent="0.2">
      <c r="A1104" s="33">
        <f t="shared" si="225"/>
        <v>3000</v>
      </c>
      <c r="B1104" s="33">
        <f t="shared" si="226"/>
        <v>3100</v>
      </c>
      <c r="C1104" s="34" t="s">
        <v>17</v>
      </c>
      <c r="D1104" s="34" t="str">
        <f t="shared" si="227"/>
        <v>2</v>
      </c>
      <c r="E1104" s="34">
        <f t="shared" si="228"/>
        <v>5</v>
      </c>
      <c r="F1104" s="34" t="str">
        <f t="shared" si="229"/>
        <v>04</v>
      </c>
      <c r="G1104" s="34" t="str">
        <f t="shared" si="230"/>
        <v>005</v>
      </c>
      <c r="H1104" s="33" t="str">
        <f t="shared" si="231"/>
        <v>E001</v>
      </c>
      <c r="I1104" s="34">
        <f t="shared" si="232"/>
        <v>31701</v>
      </c>
      <c r="J1104" s="34">
        <f t="shared" si="223"/>
        <v>1</v>
      </c>
      <c r="K1104" s="34">
        <f t="shared" si="233"/>
        <v>1</v>
      </c>
      <c r="L1104" s="34">
        <f t="shared" si="234"/>
        <v>21</v>
      </c>
      <c r="M1104" s="34" t="s">
        <v>22</v>
      </c>
      <c r="N1104" s="30">
        <v>40040</v>
      </c>
      <c r="O1104" s="30" t="s">
        <v>55</v>
      </c>
      <c r="P1104" s="30">
        <v>57</v>
      </c>
      <c r="Q1104" s="30">
        <v>8</v>
      </c>
      <c r="R1104" s="30">
        <v>31701</v>
      </c>
      <c r="S1104" s="24">
        <f t="shared" si="224"/>
        <v>143882.69</v>
      </c>
      <c r="T1104" s="24">
        <v>0</v>
      </c>
      <c r="U1104" s="24">
        <v>11990.22</v>
      </c>
      <c r="V1104" s="24">
        <v>11990.22</v>
      </c>
      <c r="W1104" s="24">
        <v>11990.22</v>
      </c>
      <c r="X1104" s="24">
        <v>11990.22</v>
      </c>
      <c r="Y1104" s="24">
        <v>11990.22</v>
      </c>
      <c r="Z1104" s="24">
        <v>11990.22</v>
      </c>
      <c r="AA1104" s="24">
        <v>11990.22</v>
      </c>
      <c r="AB1104" s="24">
        <v>11990.22</v>
      </c>
      <c r="AC1104" s="24">
        <v>11990.22</v>
      </c>
      <c r="AD1104" s="24">
        <v>11990.22</v>
      </c>
      <c r="AE1104" s="24">
        <v>23980.49</v>
      </c>
      <c r="AF1104" s="24"/>
      <c r="AG1104" s="35">
        <v>143882.68999999997</v>
      </c>
      <c r="AH1104" s="24">
        <f t="shared" si="235"/>
        <v>0</v>
      </c>
    </row>
    <row r="1105" spans="1:34" x14ac:dyDescent="0.2">
      <c r="A1105" s="33">
        <f t="shared" si="225"/>
        <v>3000</v>
      </c>
      <c r="B1105" s="33">
        <f t="shared" si="226"/>
        <v>3200</v>
      </c>
      <c r="C1105" s="34" t="s">
        <v>17</v>
      </c>
      <c r="D1105" s="34" t="str">
        <f t="shared" si="227"/>
        <v>2</v>
      </c>
      <c r="E1105" s="34">
        <f t="shared" si="228"/>
        <v>5</v>
      </c>
      <c r="F1105" s="34" t="str">
        <f t="shared" si="229"/>
        <v>04</v>
      </c>
      <c r="G1105" s="34" t="str">
        <f t="shared" si="230"/>
        <v>005</v>
      </c>
      <c r="H1105" s="33" t="str">
        <f t="shared" si="231"/>
        <v>E001</v>
      </c>
      <c r="I1105" s="34">
        <f t="shared" si="232"/>
        <v>32301</v>
      </c>
      <c r="J1105" s="34">
        <f t="shared" si="223"/>
        <v>1</v>
      </c>
      <c r="K1105" s="34">
        <f t="shared" si="233"/>
        <v>1</v>
      </c>
      <c r="L1105" s="34">
        <f t="shared" si="234"/>
        <v>21</v>
      </c>
      <c r="M1105" s="34" t="s">
        <v>22</v>
      </c>
      <c r="N1105" s="30">
        <v>40040</v>
      </c>
      <c r="O1105" s="30" t="s">
        <v>55</v>
      </c>
      <c r="P1105" s="30">
        <v>57</v>
      </c>
      <c r="Q1105" s="30">
        <v>8</v>
      </c>
      <c r="R1105" s="30">
        <v>32301</v>
      </c>
      <c r="S1105" s="24">
        <f t="shared" si="224"/>
        <v>355677.99999999994</v>
      </c>
      <c r="T1105" s="24">
        <v>0</v>
      </c>
      <c r="U1105" s="24">
        <v>29646.19</v>
      </c>
      <c r="V1105" s="24">
        <v>29646.19</v>
      </c>
      <c r="W1105" s="24">
        <v>29646.19</v>
      </c>
      <c r="X1105" s="24">
        <v>29646.19</v>
      </c>
      <c r="Y1105" s="24">
        <v>29646.19</v>
      </c>
      <c r="Z1105" s="24">
        <v>29646.19</v>
      </c>
      <c r="AA1105" s="24">
        <v>29646.19</v>
      </c>
      <c r="AB1105" s="24">
        <v>29646.19</v>
      </c>
      <c r="AC1105" s="24">
        <v>29646.19</v>
      </c>
      <c r="AD1105" s="24">
        <v>29646.19</v>
      </c>
      <c r="AE1105" s="24">
        <v>59216.1</v>
      </c>
      <c r="AF1105" s="24"/>
      <c r="AG1105" s="35">
        <v>355677.99999999994</v>
      </c>
      <c r="AH1105" s="24">
        <f t="shared" si="235"/>
        <v>0</v>
      </c>
    </row>
    <row r="1106" spans="1:34" x14ac:dyDescent="0.2">
      <c r="A1106" s="33">
        <f t="shared" si="225"/>
        <v>3000</v>
      </c>
      <c r="B1106" s="33">
        <f t="shared" si="226"/>
        <v>3200</v>
      </c>
      <c r="C1106" s="34" t="s">
        <v>17</v>
      </c>
      <c r="D1106" s="34" t="str">
        <f t="shared" si="227"/>
        <v>2</v>
      </c>
      <c r="E1106" s="34">
        <f t="shared" si="228"/>
        <v>5</v>
      </c>
      <c r="F1106" s="34" t="str">
        <f t="shared" si="229"/>
        <v>04</v>
      </c>
      <c r="G1106" s="34" t="str">
        <f t="shared" si="230"/>
        <v>005</v>
      </c>
      <c r="H1106" s="33" t="str">
        <f t="shared" si="231"/>
        <v>E001</v>
      </c>
      <c r="I1106" s="34">
        <f t="shared" si="232"/>
        <v>32505</v>
      </c>
      <c r="J1106" s="34">
        <f t="shared" si="223"/>
        <v>1</v>
      </c>
      <c r="K1106" s="34">
        <f t="shared" si="233"/>
        <v>1</v>
      </c>
      <c r="L1106" s="34">
        <f t="shared" si="234"/>
        <v>21</v>
      </c>
      <c r="M1106" s="34" t="s">
        <v>22</v>
      </c>
      <c r="N1106" s="30">
        <v>40040</v>
      </c>
      <c r="O1106" s="30" t="s">
        <v>55</v>
      </c>
      <c r="P1106" s="30">
        <v>57</v>
      </c>
      <c r="Q1106" s="30">
        <v>8</v>
      </c>
      <c r="R1106" s="30">
        <v>32505</v>
      </c>
      <c r="S1106" s="24">
        <f t="shared" si="224"/>
        <v>1266167.6499999999</v>
      </c>
      <c r="T1106" s="24">
        <v>0</v>
      </c>
      <c r="U1106" s="24">
        <v>105513.97</v>
      </c>
      <c r="V1106" s="24">
        <v>105513.97</v>
      </c>
      <c r="W1106" s="24">
        <v>105513.97</v>
      </c>
      <c r="X1106" s="24">
        <v>105513.97</v>
      </c>
      <c r="Y1106" s="24">
        <v>105513.97</v>
      </c>
      <c r="Z1106" s="24">
        <v>105513.97</v>
      </c>
      <c r="AA1106" s="24">
        <v>105513.97</v>
      </c>
      <c r="AB1106" s="24">
        <v>105513.97</v>
      </c>
      <c r="AC1106" s="24">
        <v>105513.97</v>
      </c>
      <c r="AD1106" s="24">
        <v>105513.97</v>
      </c>
      <c r="AE1106" s="24">
        <v>211027.94999999995</v>
      </c>
      <c r="AF1106" s="24"/>
      <c r="AG1106" s="35">
        <v>1266167.6499999999</v>
      </c>
      <c r="AH1106" s="24">
        <f t="shared" si="235"/>
        <v>0</v>
      </c>
    </row>
    <row r="1107" spans="1:34" x14ac:dyDescent="0.2">
      <c r="A1107" s="33">
        <f t="shared" si="225"/>
        <v>3000</v>
      </c>
      <c r="B1107" s="33">
        <f t="shared" si="226"/>
        <v>3300</v>
      </c>
      <c r="C1107" s="34" t="s">
        <v>17</v>
      </c>
      <c r="D1107" s="34" t="str">
        <f t="shared" si="227"/>
        <v>2</v>
      </c>
      <c r="E1107" s="34">
        <f t="shared" si="228"/>
        <v>5</v>
      </c>
      <c r="F1107" s="34" t="str">
        <f t="shared" si="229"/>
        <v>04</v>
      </c>
      <c r="G1107" s="34" t="str">
        <f t="shared" si="230"/>
        <v>005</v>
      </c>
      <c r="H1107" s="33" t="str">
        <f t="shared" si="231"/>
        <v>E001</v>
      </c>
      <c r="I1107" s="34">
        <f t="shared" si="232"/>
        <v>33801</v>
      </c>
      <c r="J1107" s="34">
        <f t="shared" si="223"/>
        <v>1</v>
      </c>
      <c r="K1107" s="34">
        <f t="shared" si="233"/>
        <v>1</v>
      </c>
      <c r="L1107" s="34">
        <f t="shared" si="234"/>
        <v>21</v>
      </c>
      <c r="M1107" s="34" t="s">
        <v>22</v>
      </c>
      <c r="N1107" s="30">
        <v>40040</v>
      </c>
      <c r="O1107" s="30" t="s">
        <v>55</v>
      </c>
      <c r="P1107" s="30">
        <v>57</v>
      </c>
      <c r="Q1107" s="30">
        <v>8</v>
      </c>
      <c r="R1107" s="30">
        <v>33801</v>
      </c>
      <c r="S1107" s="24">
        <f t="shared" si="224"/>
        <v>1438826.87</v>
      </c>
      <c r="T1107" s="24">
        <v>0</v>
      </c>
      <c r="U1107" s="24">
        <v>119902.23</v>
      </c>
      <c r="V1107" s="24">
        <v>119902.23</v>
      </c>
      <c r="W1107" s="24">
        <v>119902.23</v>
      </c>
      <c r="X1107" s="24">
        <v>119902.23</v>
      </c>
      <c r="Y1107" s="24">
        <v>119902.23</v>
      </c>
      <c r="Z1107" s="24">
        <v>119902.23</v>
      </c>
      <c r="AA1107" s="24">
        <v>119902.23</v>
      </c>
      <c r="AB1107" s="24">
        <v>119902.23</v>
      </c>
      <c r="AC1107" s="24">
        <v>119902.23</v>
      </c>
      <c r="AD1107" s="24">
        <v>119902.23</v>
      </c>
      <c r="AE1107" s="24">
        <v>239804.57</v>
      </c>
      <c r="AF1107" s="24"/>
      <c r="AG1107" s="35">
        <v>1438826.87</v>
      </c>
      <c r="AH1107" s="24">
        <f t="shared" si="235"/>
        <v>0</v>
      </c>
    </row>
    <row r="1108" spans="1:34" x14ac:dyDescent="0.2">
      <c r="A1108" s="33">
        <f t="shared" si="225"/>
        <v>3000</v>
      </c>
      <c r="B1108" s="33">
        <f t="shared" si="226"/>
        <v>3500</v>
      </c>
      <c r="C1108" s="34" t="s">
        <v>17</v>
      </c>
      <c r="D1108" s="34" t="str">
        <f t="shared" si="227"/>
        <v>2</v>
      </c>
      <c r="E1108" s="34">
        <f t="shared" si="228"/>
        <v>5</v>
      </c>
      <c r="F1108" s="34" t="str">
        <f t="shared" si="229"/>
        <v>04</v>
      </c>
      <c r="G1108" s="34" t="str">
        <f t="shared" si="230"/>
        <v>005</v>
      </c>
      <c r="H1108" s="33" t="str">
        <f t="shared" si="231"/>
        <v>E001</v>
      </c>
      <c r="I1108" s="34">
        <f t="shared" si="232"/>
        <v>35101</v>
      </c>
      <c r="J1108" s="34">
        <f t="shared" si="223"/>
        <v>1</v>
      </c>
      <c r="K1108" s="34">
        <f t="shared" si="233"/>
        <v>1</v>
      </c>
      <c r="L1108" s="34">
        <f t="shared" si="234"/>
        <v>21</v>
      </c>
      <c r="M1108" s="34" t="s">
        <v>22</v>
      </c>
      <c r="N1108" s="30">
        <v>40040</v>
      </c>
      <c r="O1108" s="30" t="s">
        <v>55</v>
      </c>
      <c r="P1108" s="30">
        <v>57</v>
      </c>
      <c r="Q1108" s="30">
        <v>8</v>
      </c>
      <c r="R1108" s="30">
        <v>35101</v>
      </c>
      <c r="S1108" s="24">
        <f t="shared" si="224"/>
        <v>1318924.6299999999</v>
      </c>
      <c r="T1108" s="24"/>
      <c r="U1108" s="24"/>
      <c r="V1108" s="24"/>
      <c r="W1108" s="24">
        <v>0</v>
      </c>
      <c r="X1108" s="24"/>
      <c r="Y1108" s="24">
        <v>0</v>
      </c>
      <c r="Z1108" s="24"/>
      <c r="AA1108" s="24">
        <v>0</v>
      </c>
      <c r="AB1108" s="24">
        <v>1318924.6299999999</v>
      </c>
      <c r="AC1108" s="24"/>
      <c r="AD1108" s="24"/>
      <c r="AE1108" s="24"/>
      <c r="AF1108" s="24"/>
      <c r="AG1108" s="35">
        <v>1318924.6299999999</v>
      </c>
      <c r="AH1108" s="24">
        <f t="shared" si="235"/>
        <v>0</v>
      </c>
    </row>
    <row r="1109" spans="1:34" x14ac:dyDescent="0.2">
      <c r="A1109" s="33">
        <f t="shared" si="225"/>
        <v>2000</v>
      </c>
      <c r="B1109" s="33">
        <f t="shared" si="226"/>
        <v>2100</v>
      </c>
      <c r="C1109" s="34" t="s">
        <v>17</v>
      </c>
      <c r="D1109" s="34" t="str">
        <f t="shared" si="227"/>
        <v>2</v>
      </c>
      <c r="E1109" s="34">
        <f t="shared" si="228"/>
        <v>5</v>
      </c>
      <c r="F1109" s="34" t="str">
        <f t="shared" si="229"/>
        <v>04</v>
      </c>
      <c r="G1109" s="34" t="str">
        <f t="shared" si="230"/>
        <v>005</v>
      </c>
      <c r="H1109" s="33" t="str">
        <f t="shared" si="231"/>
        <v>E001</v>
      </c>
      <c r="I1109" s="34">
        <f t="shared" si="232"/>
        <v>21101</v>
      </c>
      <c r="J1109" s="34">
        <f t="shared" si="223"/>
        <v>1</v>
      </c>
      <c r="K1109" s="34">
        <f t="shared" si="233"/>
        <v>1</v>
      </c>
      <c r="L1109" s="34">
        <f t="shared" si="234"/>
        <v>30</v>
      </c>
      <c r="M1109" s="34" t="s">
        <v>22</v>
      </c>
      <c r="N1109" s="30">
        <v>40050</v>
      </c>
      <c r="O1109" s="30" t="s">
        <v>55</v>
      </c>
      <c r="P1109" s="30">
        <v>57</v>
      </c>
      <c r="Q1109" s="30">
        <v>0</v>
      </c>
      <c r="R1109" s="30">
        <v>21101</v>
      </c>
      <c r="S1109" s="24">
        <f t="shared" si="224"/>
        <v>220000</v>
      </c>
      <c r="T1109" s="24">
        <v>60000</v>
      </c>
      <c r="U1109" s="24">
        <v>0</v>
      </c>
      <c r="V1109" s="24">
        <v>0</v>
      </c>
      <c r="W1109" s="24">
        <v>0</v>
      </c>
      <c r="X1109" s="24">
        <v>0</v>
      </c>
      <c r="Y1109" s="24">
        <v>40000</v>
      </c>
      <c r="Z1109" s="24">
        <v>50000</v>
      </c>
      <c r="AA1109" s="24">
        <v>15310.71</v>
      </c>
      <c r="AB1109" s="24">
        <v>0</v>
      </c>
      <c r="AC1109" s="24">
        <v>1834.4400000000023</v>
      </c>
      <c r="AD1109" s="24">
        <v>27854.85</v>
      </c>
      <c r="AE1109" s="24">
        <v>25000</v>
      </c>
      <c r="AF1109" s="24"/>
      <c r="AG1109" s="35">
        <v>220000</v>
      </c>
      <c r="AH1109" s="24">
        <f t="shared" si="235"/>
        <v>0</v>
      </c>
    </row>
    <row r="1110" spans="1:34" x14ac:dyDescent="0.2">
      <c r="A1110" s="33">
        <f t="shared" si="225"/>
        <v>2000</v>
      </c>
      <c r="B1110" s="33">
        <f t="shared" si="226"/>
        <v>2100</v>
      </c>
      <c r="C1110" s="34" t="s">
        <v>17</v>
      </c>
      <c r="D1110" s="34" t="str">
        <f t="shared" si="227"/>
        <v>2</v>
      </c>
      <c r="E1110" s="34">
        <f t="shared" si="228"/>
        <v>5</v>
      </c>
      <c r="F1110" s="34" t="str">
        <f t="shared" si="229"/>
        <v>04</v>
      </c>
      <c r="G1110" s="34" t="str">
        <f t="shared" si="230"/>
        <v>005</v>
      </c>
      <c r="H1110" s="33" t="str">
        <f t="shared" si="231"/>
        <v>E001</v>
      </c>
      <c r="I1110" s="34">
        <f t="shared" si="232"/>
        <v>21401</v>
      </c>
      <c r="J1110" s="34">
        <f t="shared" si="223"/>
        <v>1</v>
      </c>
      <c r="K1110" s="34">
        <f t="shared" si="233"/>
        <v>1</v>
      </c>
      <c r="L1110" s="34">
        <f t="shared" si="234"/>
        <v>30</v>
      </c>
      <c r="M1110" s="34" t="s">
        <v>22</v>
      </c>
      <c r="N1110" s="30">
        <v>40050</v>
      </c>
      <c r="O1110" s="30" t="s">
        <v>55</v>
      </c>
      <c r="P1110" s="30">
        <v>57</v>
      </c>
      <c r="Q1110" s="30">
        <v>0</v>
      </c>
      <c r="R1110" s="30">
        <v>21401</v>
      </c>
      <c r="S1110" s="24">
        <f t="shared" si="224"/>
        <v>67145.25</v>
      </c>
      <c r="T1110" s="24">
        <v>0</v>
      </c>
      <c r="U1110" s="24">
        <v>0</v>
      </c>
      <c r="V1110" s="24">
        <v>42447.43</v>
      </c>
      <c r="W1110" s="24">
        <v>24697.82</v>
      </c>
      <c r="X1110" s="24">
        <v>0</v>
      </c>
      <c r="Y1110" s="24">
        <v>0</v>
      </c>
      <c r="Z1110" s="24">
        <v>0</v>
      </c>
      <c r="AA1110" s="24">
        <v>0</v>
      </c>
      <c r="AB1110" s="24">
        <v>0</v>
      </c>
      <c r="AC1110" s="24">
        <v>0</v>
      </c>
      <c r="AD1110" s="24">
        <v>0</v>
      </c>
      <c r="AE1110" s="24">
        <v>0</v>
      </c>
      <c r="AF1110" s="24"/>
      <c r="AG1110" s="35">
        <v>67145.25</v>
      </c>
      <c r="AH1110" s="24">
        <f t="shared" si="235"/>
        <v>0</v>
      </c>
    </row>
    <row r="1111" spans="1:34" x14ac:dyDescent="0.2">
      <c r="A1111" s="33">
        <f t="shared" si="225"/>
        <v>2000</v>
      </c>
      <c r="B1111" s="33">
        <f t="shared" si="226"/>
        <v>2100</v>
      </c>
      <c r="C1111" s="34" t="s">
        <v>17</v>
      </c>
      <c r="D1111" s="34" t="str">
        <f t="shared" si="227"/>
        <v>2</v>
      </c>
      <c r="E1111" s="34">
        <f t="shared" si="228"/>
        <v>5</v>
      </c>
      <c r="F1111" s="34" t="str">
        <f t="shared" si="229"/>
        <v>04</v>
      </c>
      <c r="G1111" s="34" t="str">
        <f t="shared" si="230"/>
        <v>005</v>
      </c>
      <c r="H1111" s="33" t="str">
        <f t="shared" si="231"/>
        <v>E001</v>
      </c>
      <c r="I1111" s="34">
        <f t="shared" si="232"/>
        <v>21601</v>
      </c>
      <c r="J1111" s="34">
        <f t="shared" si="223"/>
        <v>1</v>
      </c>
      <c r="K1111" s="34">
        <f t="shared" si="233"/>
        <v>1</v>
      </c>
      <c r="L1111" s="34">
        <f t="shared" si="234"/>
        <v>30</v>
      </c>
      <c r="M1111" s="34" t="s">
        <v>22</v>
      </c>
      <c r="N1111" s="30">
        <v>40050</v>
      </c>
      <c r="O1111" s="30" t="s">
        <v>55</v>
      </c>
      <c r="P1111" s="30">
        <v>57</v>
      </c>
      <c r="Q1111" s="30">
        <v>0</v>
      </c>
      <c r="R1111" s="30">
        <v>21601</v>
      </c>
      <c r="S1111" s="24">
        <f t="shared" si="224"/>
        <v>180000</v>
      </c>
      <c r="T1111" s="24">
        <v>0</v>
      </c>
      <c r="U1111" s="24">
        <v>0</v>
      </c>
      <c r="V1111" s="24">
        <v>180000</v>
      </c>
      <c r="W1111" s="24">
        <v>0</v>
      </c>
      <c r="X1111" s="24">
        <v>0</v>
      </c>
      <c r="Y1111" s="24">
        <v>0</v>
      </c>
      <c r="Z1111" s="24">
        <v>0</v>
      </c>
      <c r="AA1111" s="24">
        <v>0</v>
      </c>
      <c r="AB1111" s="24">
        <v>0</v>
      </c>
      <c r="AC1111" s="24">
        <v>0</v>
      </c>
      <c r="AD1111" s="24">
        <v>0</v>
      </c>
      <c r="AE1111" s="24">
        <v>0</v>
      </c>
      <c r="AF1111" s="24"/>
      <c r="AG1111" s="35">
        <v>180000</v>
      </c>
      <c r="AH1111" s="24">
        <f t="shared" si="235"/>
        <v>0</v>
      </c>
    </row>
    <row r="1112" spans="1:34" x14ac:dyDescent="0.2">
      <c r="A1112" s="33">
        <f t="shared" si="225"/>
        <v>2000</v>
      </c>
      <c r="B1112" s="33">
        <f t="shared" si="226"/>
        <v>2200</v>
      </c>
      <c r="C1112" s="34" t="s">
        <v>17</v>
      </c>
      <c r="D1112" s="34" t="str">
        <f t="shared" si="227"/>
        <v>2</v>
      </c>
      <c r="E1112" s="34">
        <f t="shared" si="228"/>
        <v>5</v>
      </c>
      <c r="F1112" s="34" t="str">
        <f t="shared" si="229"/>
        <v>04</v>
      </c>
      <c r="G1112" s="34" t="str">
        <f t="shared" si="230"/>
        <v>005</v>
      </c>
      <c r="H1112" s="33" t="str">
        <f t="shared" si="231"/>
        <v>E001</v>
      </c>
      <c r="I1112" s="34">
        <f t="shared" si="232"/>
        <v>22104</v>
      </c>
      <c r="J1112" s="34">
        <f t="shared" si="223"/>
        <v>1</v>
      </c>
      <c r="K1112" s="34">
        <f t="shared" si="233"/>
        <v>1</v>
      </c>
      <c r="L1112" s="34">
        <f t="shared" si="234"/>
        <v>30</v>
      </c>
      <c r="M1112" s="34" t="s">
        <v>22</v>
      </c>
      <c r="N1112" s="30">
        <v>40050</v>
      </c>
      <c r="O1112" s="30" t="s">
        <v>55</v>
      </c>
      <c r="P1112" s="30">
        <v>57</v>
      </c>
      <c r="Q1112" s="30">
        <v>0</v>
      </c>
      <c r="R1112" s="30">
        <v>22104</v>
      </c>
      <c r="S1112" s="24">
        <f t="shared" si="224"/>
        <v>66000</v>
      </c>
      <c r="T1112" s="24">
        <v>0</v>
      </c>
      <c r="U1112" s="24">
        <v>0</v>
      </c>
      <c r="V1112" s="24">
        <v>0</v>
      </c>
      <c r="W1112" s="24">
        <v>0</v>
      </c>
      <c r="X1112" s="24">
        <v>0</v>
      </c>
      <c r="Y1112" s="24">
        <v>33000</v>
      </c>
      <c r="Z1112" s="24">
        <v>0</v>
      </c>
      <c r="AA1112" s="24">
        <v>0</v>
      </c>
      <c r="AB1112" s="24">
        <v>4451.54</v>
      </c>
      <c r="AC1112" s="24"/>
      <c r="AD1112" s="24">
        <v>8744.5400000000009</v>
      </c>
      <c r="AE1112" s="24">
        <v>19803.919999999998</v>
      </c>
      <c r="AF1112" s="24"/>
      <c r="AG1112" s="35">
        <v>66000</v>
      </c>
      <c r="AH1112" s="24">
        <f t="shared" si="235"/>
        <v>0</v>
      </c>
    </row>
    <row r="1113" spans="1:34" x14ac:dyDescent="0.2">
      <c r="A1113" s="33">
        <f t="shared" si="225"/>
        <v>2000</v>
      </c>
      <c r="B1113" s="33">
        <f t="shared" si="226"/>
        <v>2200</v>
      </c>
      <c r="C1113" s="34" t="s">
        <v>17</v>
      </c>
      <c r="D1113" s="34" t="str">
        <f t="shared" si="227"/>
        <v>2</v>
      </c>
      <c r="E1113" s="34">
        <f t="shared" si="228"/>
        <v>5</v>
      </c>
      <c r="F1113" s="34" t="str">
        <f t="shared" si="229"/>
        <v>04</v>
      </c>
      <c r="G1113" s="34" t="str">
        <f t="shared" si="230"/>
        <v>005</v>
      </c>
      <c r="H1113" s="33" t="str">
        <f t="shared" si="231"/>
        <v>E001</v>
      </c>
      <c r="I1113" s="34">
        <f t="shared" si="232"/>
        <v>22201</v>
      </c>
      <c r="J1113" s="34">
        <f t="shared" si="223"/>
        <v>1</v>
      </c>
      <c r="K1113" s="34">
        <f t="shared" si="233"/>
        <v>1</v>
      </c>
      <c r="L1113" s="34">
        <f t="shared" si="234"/>
        <v>30</v>
      </c>
      <c r="M1113" s="34" t="s">
        <v>22</v>
      </c>
      <c r="N1113" s="30">
        <v>40050</v>
      </c>
      <c r="O1113" s="30" t="s">
        <v>55</v>
      </c>
      <c r="P1113" s="30">
        <v>57</v>
      </c>
      <c r="Q1113" s="30">
        <v>0</v>
      </c>
      <c r="R1113" s="30">
        <v>22201</v>
      </c>
      <c r="S1113" s="24">
        <f t="shared" si="224"/>
        <v>150000</v>
      </c>
      <c r="T1113" s="24">
        <v>0</v>
      </c>
      <c r="U1113" s="24">
        <v>0</v>
      </c>
      <c r="V1113" s="24">
        <v>0</v>
      </c>
      <c r="W1113" s="24">
        <v>20000</v>
      </c>
      <c r="X1113" s="24">
        <v>110000</v>
      </c>
      <c r="Y1113" s="24">
        <v>0</v>
      </c>
      <c r="Z1113" s="24">
        <v>0</v>
      </c>
      <c r="AA1113" s="24">
        <v>0</v>
      </c>
      <c r="AB1113" s="24">
        <v>0</v>
      </c>
      <c r="AC1113" s="24">
        <v>0</v>
      </c>
      <c r="AD1113" s="24">
        <v>0</v>
      </c>
      <c r="AE1113" s="24">
        <v>20000</v>
      </c>
      <c r="AF1113" s="24"/>
      <c r="AG1113" s="35">
        <v>150000</v>
      </c>
      <c r="AH1113" s="24">
        <f t="shared" si="235"/>
        <v>0</v>
      </c>
    </row>
    <row r="1114" spans="1:34" x14ac:dyDescent="0.2">
      <c r="A1114" s="33">
        <f t="shared" si="225"/>
        <v>2000</v>
      </c>
      <c r="B1114" s="33">
        <f t="shared" si="226"/>
        <v>2200</v>
      </c>
      <c r="C1114" s="34" t="s">
        <v>17</v>
      </c>
      <c r="D1114" s="34" t="str">
        <f t="shared" si="227"/>
        <v>2</v>
      </c>
      <c r="E1114" s="34">
        <f t="shared" si="228"/>
        <v>5</v>
      </c>
      <c r="F1114" s="34" t="str">
        <f t="shared" si="229"/>
        <v>04</v>
      </c>
      <c r="G1114" s="34" t="str">
        <f t="shared" si="230"/>
        <v>005</v>
      </c>
      <c r="H1114" s="33" t="str">
        <f t="shared" si="231"/>
        <v>E001</v>
      </c>
      <c r="I1114" s="34">
        <f t="shared" si="232"/>
        <v>22301</v>
      </c>
      <c r="J1114" s="34">
        <f t="shared" si="223"/>
        <v>1</v>
      </c>
      <c r="K1114" s="34">
        <f t="shared" si="233"/>
        <v>1</v>
      </c>
      <c r="L1114" s="34">
        <f t="shared" si="234"/>
        <v>30</v>
      </c>
      <c r="M1114" s="34" t="s">
        <v>22</v>
      </c>
      <c r="N1114" s="30">
        <v>40050</v>
      </c>
      <c r="O1114" s="30" t="s">
        <v>55</v>
      </c>
      <c r="P1114" s="30">
        <v>57</v>
      </c>
      <c r="Q1114" s="30">
        <v>0</v>
      </c>
      <c r="R1114" s="30">
        <v>22301</v>
      </c>
      <c r="S1114" s="24">
        <f t="shared" si="224"/>
        <v>17086.25</v>
      </c>
      <c r="T1114" s="24">
        <v>0</v>
      </c>
      <c r="U1114" s="24">
        <v>605</v>
      </c>
      <c r="V1114" s="24">
        <v>1338</v>
      </c>
      <c r="W1114" s="24">
        <v>0</v>
      </c>
      <c r="X1114" s="24">
        <v>2178.89</v>
      </c>
      <c r="Y1114" s="24">
        <v>4818.49</v>
      </c>
      <c r="Z1114" s="24">
        <v>0</v>
      </c>
      <c r="AA1114" s="24">
        <v>8145.87</v>
      </c>
      <c r="AB1114" s="24">
        <v>0</v>
      </c>
      <c r="AC1114" s="24">
        <v>0</v>
      </c>
      <c r="AD1114" s="24">
        <v>0</v>
      </c>
      <c r="AE1114" s="24">
        <v>0</v>
      </c>
      <c r="AF1114" s="24"/>
      <c r="AG1114" s="35">
        <v>17086.25</v>
      </c>
      <c r="AH1114" s="24">
        <f t="shared" si="235"/>
        <v>0</v>
      </c>
    </row>
    <row r="1115" spans="1:34" x14ac:dyDescent="0.2">
      <c r="A1115" s="33">
        <f t="shared" si="225"/>
        <v>2000</v>
      </c>
      <c r="B1115" s="33">
        <f t="shared" si="226"/>
        <v>2400</v>
      </c>
      <c r="C1115" s="34" t="s">
        <v>17</v>
      </c>
      <c r="D1115" s="34" t="str">
        <f t="shared" si="227"/>
        <v>2</v>
      </c>
      <c r="E1115" s="34">
        <f t="shared" si="228"/>
        <v>5</v>
      </c>
      <c r="F1115" s="34" t="str">
        <f t="shared" si="229"/>
        <v>04</v>
      </c>
      <c r="G1115" s="34" t="str">
        <f t="shared" si="230"/>
        <v>005</v>
      </c>
      <c r="H1115" s="33" t="str">
        <f t="shared" si="231"/>
        <v>E001</v>
      </c>
      <c r="I1115" s="34">
        <f t="shared" si="232"/>
        <v>24101</v>
      </c>
      <c r="J1115" s="34">
        <f t="shared" si="223"/>
        <v>1</v>
      </c>
      <c r="K1115" s="34">
        <f t="shared" si="233"/>
        <v>1</v>
      </c>
      <c r="L1115" s="34">
        <f t="shared" si="234"/>
        <v>30</v>
      </c>
      <c r="M1115" s="34" t="s">
        <v>22</v>
      </c>
      <c r="N1115" s="30">
        <v>40050</v>
      </c>
      <c r="O1115" s="30" t="s">
        <v>55</v>
      </c>
      <c r="P1115" s="30">
        <v>57</v>
      </c>
      <c r="Q1115" s="30">
        <v>0</v>
      </c>
      <c r="R1115" s="30">
        <v>24101</v>
      </c>
      <c r="S1115" s="24">
        <f t="shared" si="224"/>
        <v>66000</v>
      </c>
      <c r="T1115" s="24">
        <v>0</v>
      </c>
      <c r="U1115" s="24">
        <v>0</v>
      </c>
      <c r="V1115" s="24">
        <v>33000</v>
      </c>
      <c r="W1115" s="24">
        <v>0</v>
      </c>
      <c r="X1115" s="24">
        <v>0</v>
      </c>
      <c r="Y1115" s="24">
        <v>0</v>
      </c>
      <c r="Z1115" s="24">
        <v>33000</v>
      </c>
      <c r="AA1115" s="24"/>
      <c r="AB1115" s="24">
        <v>0</v>
      </c>
      <c r="AC1115" s="24">
        <v>0</v>
      </c>
      <c r="AD1115" s="24">
        <v>0</v>
      </c>
      <c r="AE1115" s="24">
        <v>0</v>
      </c>
      <c r="AF1115" s="24"/>
      <c r="AG1115" s="35">
        <v>66000</v>
      </c>
      <c r="AH1115" s="24">
        <f t="shared" si="235"/>
        <v>0</v>
      </c>
    </row>
    <row r="1116" spans="1:34" x14ac:dyDescent="0.2">
      <c r="A1116" s="33">
        <f t="shared" si="225"/>
        <v>2000</v>
      </c>
      <c r="B1116" s="33">
        <f t="shared" si="226"/>
        <v>2400</v>
      </c>
      <c r="C1116" s="34" t="s">
        <v>17</v>
      </c>
      <c r="D1116" s="34" t="str">
        <f t="shared" si="227"/>
        <v>2</v>
      </c>
      <c r="E1116" s="34">
        <f t="shared" si="228"/>
        <v>5</v>
      </c>
      <c r="F1116" s="34" t="str">
        <f t="shared" si="229"/>
        <v>04</v>
      </c>
      <c r="G1116" s="34" t="str">
        <f t="shared" si="230"/>
        <v>005</v>
      </c>
      <c r="H1116" s="33" t="str">
        <f t="shared" si="231"/>
        <v>E001</v>
      </c>
      <c r="I1116" s="34">
        <f t="shared" si="232"/>
        <v>24201</v>
      </c>
      <c r="J1116" s="34">
        <f t="shared" si="223"/>
        <v>1</v>
      </c>
      <c r="K1116" s="34">
        <f t="shared" si="233"/>
        <v>1</v>
      </c>
      <c r="L1116" s="34">
        <f t="shared" si="234"/>
        <v>30</v>
      </c>
      <c r="M1116" s="34" t="s">
        <v>22</v>
      </c>
      <c r="N1116" s="30">
        <v>40050</v>
      </c>
      <c r="O1116" s="30" t="s">
        <v>55</v>
      </c>
      <c r="P1116" s="30">
        <v>57</v>
      </c>
      <c r="Q1116" s="30">
        <v>0</v>
      </c>
      <c r="R1116" s="30">
        <v>24201</v>
      </c>
      <c r="S1116" s="24">
        <f t="shared" si="224"/>
        <v>63308.38</v>
      </c>
      <c r="T1116" s="24">
        <v>0</v>
      </c>
      <c r="U1116" s="24">
        <v>0</v>
      </c>
      <c r="V1116" s="24">
        <v>0</v>
      </c>
      <c r="W1116" s="24">
        <v>0</v>
      </c>
      <c r="X1116" s="24">
        <v>0</v>
      </c>
      <c r="Y1116" s="24">
        <v>0</v>
      </c>
      <c r="Z1116" s="24">
        <v>0</v>
      </c>
      <c r="AA1116" s="24">
        <v>59379.29</v>
      </c>
      <c r="AB1116" s="24">
        <v>2169.17</v>
      </c>
      <c r="AC1116" s="24">
        <v>1759.92</v>
      </c>
      <c r="AD1116" s="24">
        <v>0</v>
      </c>
      <c r="AE1116" s="24">
        <v>0</v>
      </c>
      <c r="AF1116" s="24"/>
      <c r="AG1116" s="35">
        <v>63308.38</v>
      </c>
      <c r="AH1116" s="24">
        <f t="shared" si="235"/>
        <v>0</v>
      </c>
    </row>
    <row r="1117" spans="1:34" x14ac:dyDescent="0.2">
      <c r="A1117" s="33">
        <f t="shared" si="225"/>
        <v>2000</v>
      </c>
      <c r="B1117" s="33">
        <f t="shared" si="226"/>
        <v>2400</v>
      </c>
      <c r="C1117" s="34" t="s">
        <v>17</v>
      </c>
      <c r="D1117" s="34" t="str">
        <f t="shared" si="227"/>
        <v>2</v>
      </c>
      <c r="E1117" s="34">
        <f t="shared" si="228"/>
        <v>5</v>
      </c>
      <c r="F1117" s="34" t="str">
        <f t="shared" si="229"/>
        <v>04</v>
      </c>
      <c r="G1117" s="34" t="str">
        <f t="shared" si="230"/>
        <v>005</v>
      </c>
      <c r="H1117" s="33" t="str">
        <f t="shared" si="231"/>
        <v>E001</v>
      </c>
      <c r="I1117" s="34">
        <f t="shared" si="232"/>
        <v>24301</v>
      </c>
      <c r="J1117" s="34">
        <f t="shared" si="223"/>
        <v>1</v>
      </c>
      <c r="K1117" s="34">
        <f t="shared" si="233"/>
        <v>1</v>
      </c>
      <c r="L1117" s="34">
        <f t="shared" si="234"/>
        <v>30</v>
      </c>
      <c r="M1117" s="34" t="s">
        <v>22</v>
      </c>
      <c r="N1117" s="30">
        <v>40050</v>
      </c>
      <c r="O1117" s="30" t="s">
        <v>55</v>
      </c>
      <c r="P1117" s="30">
        <v>57</v>
      </c>
      <c r="Q1117" s="30">
        <v>0</v>
      </c>
      <c r="R1117" s="30">
        <v>24301</v>
      </c>
      <c r="S1117" s="24">
        <f t="shared" si="224"/>
        <v>33572.629999999997</v>
      </c>
      <c r="T1117" s="24">
        <v>0</v>
      </c>
      <c r="U1117" s="24">
        <v>0</v>
      </c>
      <c r="V1117" s="24">
        <v>0</v>
      </c>
      <c r="W1117" s="24">
        <v>0</v>
      </c>
      <c r="X1117" s="24">
        <v>0</v>
      </c>
      <c r="Y1117" s="24">
        <v>27195.78</v>
      </c>
      <c r="Z1117" s="24">
        <v>0</v>
      </c>
      <c r="AA1117" s="24">
        <v>0</v>
      </c>
      <c r="AB1117" s="24">
        <v>572.63</v>
      </c>
      <c r="AC1117" s="24">
        <v>5804.22</v>
      </c>
      <c r="AD1117" s="24">
        <v>0</v>
      </c>
      <c r="AE1117" s="24">
        <v>0</v>
      </c>
      <c r="AF1117" s="24"/>
      <c r="AG1117" s="35">
        <v>33572.629999999997</v>
      </c>
      <c r="AH1117" s="24">
        <f t="shared" si="235"/>
        <v>0</v>
      </c>
    </row>
    <row r="1118" spans="1:34" x14ac:dyDescent="0.2">
      <c r="A1118" s="33">
        <f t="shared" si="225"/>
        <v>2000</v>
      </c>
      <c r="B1118" s="33">
        <f t="shared" si="226"/>
        <v>2400</v>
      </c>
      <c r="C1118" s="34" t="s">
        <v>17</v>
      </c>
      <c r="D1118" s="34" t="str">
        <f t="shared" si="227"/>
        <v>2</v>
      </c>
      <c r="E1118" s="34">
        <f t="shared" si="228"/>
        <v>5</v>
      </c>
      <c r="F1118" s="34" t="str">
        <f t="shared" si="229"/>
        <v>04</v>
      </c>
      <c r="G1118" s="34" t="str">
        <f t="shared" si="230"/>
        <v>005</v>
      </c>
      <c r="H1118" s="33" t="str">
        <f t="shared" si="231"/>
        <v>E001</v>
      </c>
      <c r="I1118" s="34">
        <f t="shared" si="232"/>
        <v>24501</v>
      </c>
      <c r="J1118" s="34">
        <f t="shared" si="223"/>
        <v>1</v>
      </c>
      <c r="K1118" s="34">
        <f t="shared" si="233"/>
        <v>1</v>
      </c>
      <c r="L1118" s="34">
        <f t="shared" si="234"/>
        <v>30</v>
      </c>
      <c r="M1118" s="34" t="s">
        <v>22</v>
      </c>
      <c r="N1118" s="30">
        <v>40050</v>
      </c>
      <c r="O1118" s="30" t="s">
        <v>55</v>
      </c>
      <c r="P1118" s="30">
        <v>57</v>
      </c>
      <c r="Q1118" s="30">
        <v>0</v>
      </c>
      <c r="R1118" s="30">
        <v>24501</v>
      </c>
      <c r="S1118" s="24">
        <f t="shared" si="224"/>
        <v>43164.81</v>
      </c>
      <c r="T1118" s="24">
        <v>0</v>
      </c>
      <c r="U1118" s="24">
        <v>25179</v>
      </c>
      <c r="V1118" s="24">
        <v>0</v>
      </c>
      <c r="W1118" s="24">
        <v>0</v>
      </c>
      <c r="X1118" s="24">
        <v>0</v>
      </c>
      <c r="Y1118" s="24">
        <v>17164.809999999998</v>
      </c>
      <c r="Z1118" s="24">
        <v>0</v>
      </c>
      <c r="AA1118" s="24">
        <v>821</v>
      </c>
      <c r="AB1118" s="24">
        <v>0</v>
      </c>
      <c r="AC1118" s="24">
        <v>0</v>
      </c>
      <c r="AD1118" s="24">
        <v>0</v>
      </c>
      <c r="AE1118" s="24">
        <v>0</v>
      </c>
      <c r="AF1118" s="24"/>
      <c r="AG1118" s="35">
        <v>43164.81</v>
      </c>
      <c r="AH1118" s="24">
        <f t="shared" si="235"/>
        <v>0</v>
      </c>
    </row>
    <row r="1119" spans="1:34" x14ac:dyDescent="0.2">
      <c r="A1119" s="33">
        <f t="shared" si="225"/>
        <v>2000</v>
      </c>
      <c r="B1119" s="33">
        <f t="shared" si="226"/>
        <v>2400</v>
      </c>
      <c r="C1119" s="34" t="s">
        <v>17</v>
      </c>
      <c r="D1119" s="34" t="str">
        <f t="shared" si="227"/>
        <v>2</v>
      </c>
      <c r="E1119" s="34">
        <f t="shared" si="228"/>
        <v>5</v>
      </c>
      <c r="F1119" s="34" t="str">
        <f t="shared" si="229"/>
        <v>04</v>
      </c>
      <c r="G1119" s="34" t="str">
        <f t="shared" si="230"/>
        <v>005</v>
      </c>
      <c r="H1119" s="33" t="str">
        <f t="shared" si="231"/>
        <v>E001</v>
      </c>
      <c r="I1119" s="34">
        <f t="shared" si="232"/>
        <v>24601</v>
      </c>
      <c r="J1119" s="34">
        <f t="shared" si="223"/>
        <v>1</v>
      </c>
      <c r="K1119" s="34">
        <f t="shared" si="233"/>
        <v>1</v>
      </c>
      <c r="L1119" s="34">
        <f t="shared" si="234"/>
        <v>30</v>
      </c>
      <c r="M1119" s="34" t="s">
        <v>22</v>
      </c>
      <c r="N1119" s="30">
        <v>40050</v>
      </c>
      <c r="O1119" s="30" t="s">
        <v>55</v>
      </c>
      <c r="P1119" s="30">
        <v>57</v>
      </c>
      <c r="Q1119" s="30">
        <v>0</v>
      </c>
      <c r="R1119" s="30">
        <v>24601</v>
      </c>
      <c r="S1119" s="24">
        <f t="shared" si="224"/>
        <v>751000</v>
      </c>
      <c r="T1119" s="24">
        <v>33000</v>
      </c>
      <c r="U1119" s="24">
        <v>20000</v>
      </c>
      <c r="V1119" s="24">
        <v>33000</v>
      </c>
      <c r="W1119" s="24">
        <v>66000</v>
      </c>
      <c r="X1119" s="24">
        <v>0</v>
      </c>
      <c r="Y1119" s="24">
        <v>433426.35</v>
      </c>
      <c r="Z1119" s="24">
        <v>0</v>
      </c>
      <c r="AA1119" s="24">
        <v>59305.38</v>
      </c>
      <c r="AB1119" s="24">
        <v>0</v>
      </c>
      <c r="AC1119" s="24">
        <v>0</v>
      </c>
      <c r="AD1119" s="24">
        <v>33000</v>
      </c>
      <c r="AE1119" s="24">
        <v>73268.27</v>
      </c>
      <c r="AF1119" s="24"/>
      <c r="AG1119" s="35">
        <v>751000</v>
      </c>
      <c r="AH1119" s="24">
        <f t="shared" si="235"/>
        <v>0</v>
      </c>
    </row>
    <row r="1120" spans="1:34" x14ac:dyDescent="0.2">
      <c r="A1120" s="33">
        <f t="shared" si="225"/>
        <v>2000</v>
      </c>
      <c r="B1120" s="33">
        <f t="shared" si="226"/>
        <v>2400</v>
      </c>
      <c r="C1120" s="34" t="s">
        <v>17</v>
      </c>
      <c r="D1120" s="34" t="str">
        <f t="shared" si="227"/>
        <v>2</v>
      </c>
      <c r="E1120" s="34">
        <f t="shared" si="228"/>
        <v>5</v>
      </c>
      <c r="F1120" s="34" t="str">
        <f t="shared" si="229"/>
        <v>04</v>
      </c>
      <c r="G1120" s="34" t="str">
        <f t="shared" si="230"/>
        <v>005</v>
      </c>
      <c r="H1120" s="33" t="str">
        <f t="shared" si="231"/>
        <v>E001</v>
      </c>
      <c r="I1120" s="34">
        <f t="shared" si="232"/>
        <v>24701</v>
      </c>
      <c r="J1120" s="34">
        <f t="shared" si="223"/>
        <v>1</v>
      </c>
      <c r="K1120" s="34">
        <f t="shared" si="233"/>
        <v>1</v>
      </c>
      <c r="L1120" s="34">
        <f t="shared" si="234"/>
        <v>30</v>
      </c>
      <c r="M1120" s="34" t="s">
        <v>22</v>
      </c>
      <c r="N1120" s="30">
        <v>40050</v>
      </c>
      <c r="O1120" s="30" t="s">
        <v>55</v>
      </c>
      <c r="P1120" s="30">
        <v>57</v>
      </c>
      <c r="Q1120" s="30">
        <v>0</v>
      </c>
      <c r="R1120" s="30">
        <v>24701</v>
      </c>
      <c r="S1120" s="24">
        <f t="shared" si="224"/>
        <v>884000</v>
      </c>
      <c r="T1120" s="24"/>
      <c r="U1120" s="24">
        <v>66000</v>
      </c>
      <c r="V1120" s="24"/>
      <c r="W1120" s="24">
        <v>130000</v>
      </c>
      <c r="X1120" s="24">
        <v>100000</v>
      </c>
      <c r="Y1120" s="24">
        <v>164122.73000000001</v>
      </c>
      <c r="Z1120" s="24">
        <v>0</v>
      </c>
      <c r="AA1120" s="24">
        <v>33000</v>
      </c>
      <c r="AB1120" s="24">
        <v>99000</v>
      </c>
      <c r="AC1120" s="24">
        <v>66000</v>
      </c>
      <c r="AD1120" s="24">
        <v>120583.26</v>
      </c>
      <c r="AE1120" s="24">
        <v>105294.01</v>
      </c>
      <c r="AF1120" s="24"/>
      <c r="AG1120" s="35">
        <v>884000</v>
      </c>
      <c r="AH1120" s="24">
        <f t="shared" si="235"/>
        <v>0</v>
      </c>
    </row>
    <row r="1121" spans="1:34" x14ac:dyDescent="0.2">
      <c r="A1121" s="33">
        <f t="shared" si="225"/>
        <v>2000</v>
      </c>
      <c r="B1121" s="33">
        <f t="shared" si="226"/>
        <v>2400</v>
      </c>
      <c r="C1121" s="34" t="s">
        <v>17</v>
      </c>
      <c r="D1121" s="34" t="str">
        <f t="shared" si="227"/>
        <v>2</v>
      </c>
      <c r="E1121" s="34">
        <f t="shared" si="228"/>
        <v>5</v>
      </c>
      <c r="F1121" s="34" t="str">
        <f t="shared" si="229"/>
        <v>04</v>
      </c>
      <c r="G1121" s="34" t="str">
        <f t="shared" si="230"/>
        <v>005</v>
      </c>
      <c r="H1121" s="33" t="str">
        <f t="shared" si="231"/>
        <v>E001</v>
      </c>
      <c r="I1121" s="34">
        <f t="shared" si="232"/>
        <v>24801</v>
      </c>
      <c r="J1121" s="34">
        <f t="shared" si="223"/>
        <v>1</v>
      </c>
      <c r="K1121" s="34">
        <f t="shared" si="233"/>
        <v>1</v>
      </c>
      <c r="L1121" s="34">
        <f t="shared" si="234"/>
        <v>30</v>
      </c>
      <c r="M1121" s="34" t="s">
        <v>22</v>
      </c>
      <c r="N1121" s="30">
        <v>40050</v>
      </c>
      <c r="O1121" s="30" t="s">
        <v>55</v>
      </c>
      <c r="P1121" s="30">
        <v>57</v>
      </c>
      <c r="Q1121" s="30">
        <v>0</v>
      </c>
      <c r="R1121" s="30">
        <v>24801</v>
      </c>
      <c r="S1121" s="24">
        <f t="shared" si="224"/>
        <v>485000</v>
      </c>
      <c r="T1121" s="24">
        <v>0</v>
      </c>
      <c r="U1121" s="24">
        <v>100000</v>
      </c>
      <c r="V1121" s="24">
        <v>33000</v>
      </c>
      <c r="W1121" s="24">
        <v>62533.83</v>
      </c>
      <c r="X1121" s="24">
        <v>37000.21</v>
      </c>
      <c r="Y1121" s="24">
        <v>169571.53</v>
      </c>
      <c r="Z1121" s="24">
        <v>26591.31</v>
      </c>
      <c r="AA1121" s="24">
        <v>0</v>
      </c>
      <c r="AB1121" s="24"/>
      <c r="AC1121" s="24">
        <v>33000</v>
      </c>
      <c r="AD1121" s="24">
        <v>23303.119999999999</v>
      </c>
      <c r="AE1121" s="24">
        <v>0</v>
      </c>
      <c r="AF1121" s="24"/>
      <c r="AG1121" s="35">
        <v>485000</v>
      </c>
      <c r="AH1121" s="24">
        <f t="shared" si="235"/>
        <v>0</v>
      </c>
    </row>
    <row r="1122" spans="1:34" x14ac:dyDescent="0.2">
      <c r="A1122" s="33">
        <f t="shared" si="225"/>
        <v>2000</v>
      </c>
      <c r="B1122" s="33">
        <f t="shared" si="226"/>
        <v>2400</v>
      </c>
      <c r="C1122" s="34" t="s">
        <v>17</v>
      </c>
      <c r="D1122" s="34" t="str">
        <f t="shared" si="227"/>
        <v>2</v>
      </c>
      <c r="E1122" s="34">
        <f t="shared" si="228"/>
        <v>5</v>
      </c>
      <c r="F1122" s="34" t="str">
        <f t="shared" si="229"/>
        <v>04</v>
      </c>
      <c r="G1122" s="34" t="str">
        <f t="shared" si="230"/>
        <v>005</v>
      </c>
      <c r="H1122" s="33" t="str">
        <f t="shared" si="231"/>
        <v>E001</v>
      </c>
      <c r="I1122" s="34">
        <f t="shared" si="232"/>
        <v>24901</v>
      </c>
      <c r="J1122" s="34">
        <f t="shared" si="223"/>
        <v>1</v>
      </c>
      <c r="K1122" s="34">
        <f t="shared" si="233"/>
        <v>1</v>
      </c>
      <c r="L1122" s="34">
        <f t="shared" si="234"/>
        <v>30</v>
      </c>
      <c r="M1122" s="34" t="s">
        <v>22</v>
      </c>
      <c r="N1122" s="30">
        <v>40050</v>
      </c>
      <c r="O1122" s="30" t="s">
        <v>55</v>
      </c>
      <c r="P1122" s="30">
        <v>57</v>
      </c>
      <c r="Q1122" s="30">
        <v>0</v>
      </c>
      <c r="R1122" s="30">
        <v>24901</v>
      </c>
      <c r="S1122" s="24">
        <f t="shared" si="224"/>
        <v>300579.24</v>
      </c>
      <c r="T1122" s="24">
        <v>38320</v>
      </c>
      <c r="U1122" s="24">
        <v>33000</v>
      </c>
      <c r="V1122" s="24">
        <v>33000</v>
      </c>
      <c r="W1122" s="24">
        <v>0</v>
      </c>
      <c r="X1122" s="24">
        <v>33000</v>
      </c>
      <c r="Y1122" s="24">
        <v>147509.76999999999</v>
      </c>
      <c r="Z1122" s="24">
        <v>0</v>
      </c>
      <c r="AA1122" s="24">
        <v>4920.8100000000004</v>
      </c>
      <c r="AB1122" s="24">
        <v>10828.66</v>
      </c>
      <c r="AC1122" s="24">
        <v>0</v>
      </c>
      <c r="AD1122" s="24">
        <v>0</v>
      </c>
      <c r="AE1122" s="24">
        <v>0</v>
      </c>
      <c r="AF1122" s="24"/>
      <c r="AG1122" s="35">
        <v>300579.24</v>
      </c>
      <c r="AH1122" s="24">
        <f t="shared" si="235"/>
        <v>0</v>
      </c>
    </row>
    <row r="1123" spans="1:34" x14ac:dyDescent="0.2">
      <c r="A1123" s="33">
        <f t="shared" si="225"/>
        <v>2000</v>
      </c>
      <c r="B1123" s="33">
        <f t="shared" si="226"/>
        <v>2500</v>
      </c>
      <c r="C1123" s="34" t="s">
        <v>17</v>
      </c>
      <c r="D1123" s="34" t="str">
        <f t="shared" si="227"/>
        <v>2</v>
      </c>
      <c r="E1123" s="34">
        <f t="shared" si="228"/>
        <v>5</v>
      </c>
      <c r="F1123" s="34" t="str">
        <f t="shared" si="229"/>
        <v>04</v>
      </c>
      <c r="G1123" s="34" t="str">
        <f t="shared" si="230"/>
        <v>005</v>
      </c>
      <c r="H1123" s="33" t="str">
        <f t="shared" si="231"/>
        <v>E001</v>
      </c>
      <c r="I1123" s="34">
        <f t="shared" si="232"/>
        <v>25101</v>
      </c>
      <c r="J1123" s="34">
        <f t="shared" si="223"/>
        <v>1</v>
      </c>
      <c r="K1123" s="34">
        <f t="shared" si="233"/>
        <v>1</v>
      </c>
      <c r="L1123" s="34">
        <f t="shared" si="234"/>
        <v>30</v>
      </c>
      <c r="M1123" s="34" t="s">
        <v>22</v>
      </c>
      <c r="N1123" s="30">
        <v>40050</v>
      </c>
      <c r="O1123" s="30" t="s">
        <v>55</v>
      </c>
      <c r="P1123" s="30">
        <v>57</v>
      </c>
      <c r="Q1123" s="30">
        <v>0</v>
      </c>
      <c r="R1123" s="30">
        <v>25101</v>
      </c>
      <c r="S1123" s="24">
        <f t="shared" si="224"/>
        <v>115106.15</v>
      </c>
      <c r="T1123" s="24">
        <v>0</v>
      </c>
      <c r="U1123" s="24">
        <v>0</v>
      </c>
      <c r="V1123" s="24">
        <v>0</v>
      </c>
      <c r="W1123" s="24">
        <v>60000</v>
      </c>
      <c r="X1123" s="24">
        <v>15106.149999999994</v>
      </c>
      <c r="Y1123" s="24">
        <v>40000</v>
      </c>
      <c r="Z1123" s="24">
        <v>0</v>
      </c>
      <c r="AA1123" s="24">
        <v>0</v>
      </c>
      <c r="AB1123" s="24">
        <v>0</v>
      </c>
      <c r="AC1123" s="24">
        <v>0</v>
      </c>
      <c r="AD1123" s="24">
        <v>0</v>
      </c>
      <c r="AE1123" s="24">
        <v>0</v>
      </c>
      <c r="AF1123" s="24"/>
      <c r="AG1123" s="35">
        <v>115106.15</v>
      </c>
      <c r="AH1123" s="24">
        <f t="shared" si="235"/>
        <v>0</v>
      </c>
    </row>
    <row r="1124" spans="1:34" x14ac:dyDescent="0.2">
      <c r="A1124" s="33">
        <f t="shared" si="225"/>
        <v>2000</v>
      </c>
      <c r="B1124" s="33">
        <f t="shared" si="226"/>
        <v>2500</v>
      </c>
      <c r="C1124" s="34" t="s">
        <v>17</v>
      </c>
      <c r="D1124" s="34" t="str">
        <f t="shared" si="227"/>
        <v>2</v>
      </c>
      <c r="E1124" s="34">
        <f t="shared" si="228"/>
        <v>5</v>
      </c>
      <c r="F1124" s="34" t="str">
        <f t="shared" si="229"/>
        <v>04</v>
      </c>
      <c r="G1124" s="34" t="str">
        <f t="shared" si="230"/>
        <v>005</v>
      </c>
      <c r="H1124" s="33" t="str">
        <f t="shared" si="231"/>
        <v>E001</v>
      </c>
      <c r="I1124" s="34">
        <f t="shared" si="232"/>
        <v>25201</v>
      </c>
      <c r="J1124" s="34">
        <f t="shared" si="223"/>
        <v>1</v>
      </c>
      <c r="K1124" s="34">
        <f t="shared" si="233"/>
        <v>1</v>
      </c>
      <c r="L1124" s="34">
        <f t="shared" si="234"/>
        <v>30</v>
      </c>
      <c r="M1124" s="34" t="s">
        <v>22</v>
      </c>
      <c r="N1124" s="30">
        <v>40050</v>
      </c>
      <c r="O1124" s="30" t="s">
        <v>55</v>
      </c>
      <c r="P1124" s="30">
        <v>57</v>
      </c>
      <c r="Q1124" s="30">
        <v>0</v>
      </c>
      <c r="R1124" s="30">
        <v>25201</v>
      </c>
      <c r="S1124" s="24">
        <f t="shared" si="224"/>
        <v>186000</v>
      </c>
      <c r="T1124" s="24">
        <v>0</v>
      </c>
      <c r="U1124" s="24">
        <v>33000</v>
      </c>
      <c r="V1124" s="24">
        <v>0</v>
      </c>
      <c r="W1124" s="24">
        <v>0</v>
      </c>
      <c r="X1124" s="24">
        <v>33000</v>
      </c>
      <c r="Y1124" s="24">
        <v>120000</v>
      </c>
      <c r="Z1124" s="24">
        <v>0</v>
      </c>
      <c r="AA1124" s="24"/>
      <c r="AB1124" s="24">
        <v>0</v>
      </c>
      <c r="AC1124" s="24">
        <v>0</v>
      </c>
      <c r="AD1124" s="24">
        <v>0</v>
      </c>
      <c r="AE1124" s="24">
        <v>0</v>
      </c>
      <c r="AF1124" s="24"/>
      <c r="AG1124" s="35">
        <v>186000</v>
      </c>
      <c r="AH1124" s="24">
        <f t="shared" si="235"/>
        <v>0</v>
      </c>
    </row>
    <row r="1125" spans="1:34" x14ac:dyDescent="0.2">
      <c r="A1125" s="33">
        <f t="shared" si="225"/>
        <v>2000</v>
      </c>
      <c r="B1125" s="33">
        <f t="shared" si="226"/>
        <v>2500</v>
      </c>
      <c r="C1125" s="34" t="s">
        <v>17</v>
      </c>
      <c r="D1125" s="34" t="str">
        <f t="shared" si="227"/>
        <v>2</v>
      </c>
      <c r="E1125" s="34">
        <f t="shared" si="228"/>
        <v>5</v>
      </c>
      <c r="F1125" s="34" t="str">
        <f t="shared" si="229"/>
        <v>04</v>
      </c>
      <c r="G1125" s="34" t="str">
        <f t="shared" si="230"/>
        <v>005</v>
      </c>
      <c r="H1125" s="33" t="str">
        <f t="shared" si="231"/>
        <v>E001</v>
      </c>
      <c r="I1125" s="34">
        <f t="shared" si="232"/>
        <v>25301</v>
      </c>
      <c r="J1125" s="34">
        <f t="shared" si="223"/>
        <v>1</v>
      </c>
      <c r="K1125" s="34">
        <f t="shared" si="233"/>
        <v>1</v>
      </c>
      <c r="L1125" s="34">
        <f t="shared" si="234"/>
        <v>30</v>
      </c>
      <c r="M1125" s="34" t="s">
        <v>22</v>
      </c>
      <c r="N1125" s="30">
        <v>40050</v>
      </c>
      <c r="O1125" s="30" t="s">
        <v>55</v>
      </c>
      <c r="P1125" s="30">
        <v>57</v>
      </c>
      <c r="Q1125" s="30">
        <v>0</v>
      </c>
      <c r="R1125" s="30">
        <v>25301</v>
      </c>
      <c r="S1125" s="24">
        <f t="shared" si="224"/>
        <v>25000</v>
      </c>
      <c r="T1125" s="24">
        <v>0</v>
      </c>
      <c r="U1125" s="24">
        <v>0</v>
      </c>
      <c r="V1125" s="24">
        <v>0</v>
      </c>
      <c r="W1125" s="24">
        <v>0</v>
      </c>
      <c r="X1125" s="24">
        <v>25000</v>
      </c>
      <c r="Y1125" s="24">
        <v>0</v>
      </c>
      <c r="Z1125" s="24">
        <v>0</v>
      </c>
      <c r="AA1125" s="24">
        <v>0</v>
      </c>
      <c r="AB1125" s="24">
        <v>0</v>
      </c>
      <c r="AC1125" s="24">
        <v>0</v>
      </c>
      <c r="AD1125" s="24">
        <v>0</v>
      </c>
      <c r="AE1125" s="24">
        <v>0</v>
      </c>
      <c r="AF1125" s="24"/>
      <c r="AG1125" s="35">
        <v>25000</v>
      </c>
      <c r="AH1125" s="24">
        <f t="shared" si="235"/>
        <v>0</v>
      </c>
    </row>
    <row r="1126" spans="1:34" x14ac:dyDescent="0.2">
      <c r="A1126" s="33">
        <f t="shared" si="225"/>
        <v>2000</v>
      </c>
      <c r="B1126" s="33">
        <f t="shared" si="226"/>
        <v>2500</v>
      </c>
      <c r="C1126" s="34" t="s">
        <v>17</v>
      </c>
      <c r="D1126" s="34" t="str">
        <f t="shared" si="227"/>
        <v>2</v>
      </c>
      <c r="E1126" s="34">
        <f t="shared" si="228"/>
        <v>5</v>
      </c>
      <c r="F1126" s="34" t="str">
        <f t="shared" si="229"/>
        <v>04</v>
      </c>
      <c r="G1126" s="34" t="str">
        <f t="shared" si="230"/>
        <v>005</v>
      </c>
      <c r="H1126" s="33" t="str">
        <f t="shared" si="231"/>
        <v>E001</v>
      </c>
      <c r="I1126" s="34">
        <f t="shared" si="232"/>
        <v>25501</v>
      </c>
      <c r="J1126" s="34">
        <f t="shared" si="223"/>
        <v>1</v>
      </c>
      <c r="K1126" s="34">
        <f t="shared" si="233"/>
        <v>1</v>
      </c>
      <c r="L1126" s="34">
        <f t="shared" si="234"/>
        <v>30</v>
      </c>
      <c r="M1126" s="34" t="s">
        <v>22</v>
      </c>
      <c r="N1126" s="30">
        <v>40050</v>
      </c>
      <c r="O1126" s="30" t="s">
        <v>55</v>
      </c>
      <c r="P1126" s="30">
        <v>57</v>
      </c>
      <c r="Q1126" s="30">
        <v>0</v>
      </c>
      <c r="R1126" s="30">
        <v>25501</v>
      </c>
      <c r="S1126" s="24">
        <f t="shared" si="224"/>
        <v>180000</v>
      </c>
      <c r="T1126" s="24">
        <v>0</v>
      </c>
      <c r="U1126" s="24">
        <v>0</v>
      </c>
      <c r="V1126" s="24">
        <v>0</v>
      </c>
      <c r="W1126" s="24">
        <v>70000</v>
      </c>
      <c r="X1126" s="24">
        <v>70000</v>
      </c>
      <c r="Y1126" s="24">
        <v>40000</v>
      </c>
      <c r="Z1126" s="24">
        <v>0</v>
      </c>
      <c r="AA1126" s="24">
        <v>0</v>
      </c>
      <c r="AB1126" s="24">
        <v>0</v>
      </c>
      <c r="AC1126" s="24">
        <v>0</v>
      </c>
      <c r="AD1126" s="24">
        <v>0</v>
      </c>
      <c r="AE1126" s="24">
        <v>0</v>
      </c>
      <c r="AF1126" s="24"/>
      <c r="AG1126" s="35">
        <v>180000</v>
      </c>
      <c r="AH1126" s="24">
        <f t="shared" si="235"/>
        <v>0</v>
      </c>
    </row>
    <row r="1127" spans="1:34" x14ac:dyDescent="0.2">
      <c r="A1127" s="33">
        <f t="shared" si="225"/>
        <v>2000</v>
      </c>
      <c r="B1127" s="33">
        <f t="shared" si="226"/>
        <v>2600</v>
      </c>
      <c r="C1127" s="34" t="s">
        <v>17</v>
      </c>
      <c r="D1127" s="34" t="str">
        <f t="shared" si="227"/>
        <v>2</v>
      </c>
      <c r="E1127" s="34">
        <f t="shared" si="228"/>
        <v>5</v>
      </c>
      <c r="F1127" s="34" t="str">
        <f t="shared" si="229"/>
        <v>04</v>
      </c>
      <c r="G1127" s="34" t="str">
        <f t="shared" si="230"/>
        <v>005</v>
      </c>
      <c r="H1127" s="33" t="str">
        <f t="shared" si="231"/>
        <v>E001</v>
      </c>
      <c r="I1127" s="34">
        <f t="shared" si="232"/>
        <v>26102</v>
      </c>
      <c r="J1127" s="34">
        <f t="shared" si="223"/>
        <v>1</v>
      </c>
      <c r="K1127" s="34">
        <f t="shared" si="233"/>
        <v>1</v>
      </c>
      <c r="L1127" s="34">
        <f t="shared" si="234"/>
        <v>30</v>
      </c>
      <c r="M1127" s="34" t="s">
        <v>22</v>
      </c>
      <c r="N1127" s="30">
        <v>40050</v>
      </c>
      <c r="O1127" s="30" t="s">
        <v>55</v>
      </c>
      <c r="P1127" s="30">
        <v>57</v>
      </c>
      <c r="Q1127" s="30">
        <v>0</v>
      </c>
      <c r="R1127" s="30">
        <v>26102</v>
      </c>
      <c r="S1127" s="24">
        <f t="shared" si="224"/>
        <v>660000</v>
      </c>
      <c r="T1127" s="24">
        <v>0</v>
      </c>
      <c r="U1127" s="24">
        <v>65000</v>
      </c>
      <c r="V1127" s="24">
        <v>55000</v>
      </c>
      <c r="W1127" s="24">
        <v>55000</v>
      </c>
      <c r="X1127" s="24">
        <v>55000</v>
      </c>
      <c r="Y1127" s="24">
        <v>55000</v>
      </c>
      <c r="Z1127" s="24">
        <v>55000</v>
      </c>
      <c r="AA1127" s="24">
        <v>55000</v>
      </c>
      <c r="AB1127" s="24">
        <v>55000</v>
      </c>
      <c r="AC1127" s="24">
        <v>55000</v>
      </c>
      <c r="AD1127" s="24">
        <v>40000</v>
      </c>
      <c r="AE1127" s="24">
        <v>115000</v>
      </c>
      <c r="AF1127" s="24"/>
      <c r="AG1127" s="35">
        <v>660000</v>
      </c>
      <c r="AH1127" s="24">
        <f t="shared" si="235"/>
        <v>0</v>
      </c>
    </row>
    <row r="1128" spans="1:34" x14ac:dyDescent="0.2">
      <c r="A1128" s="33">
        <f t="shared" si="225"/>
        <v>2000</v>
      </c>
      <c r="B1128" s="33">
        <f t="shared" si="226"/>
        <v>2900</v>
      </c>
      <c r="C1128" s="34" t="s">
        <v>17</v>
      </c>
      <c r="D1128" s="34" t="str">
        <f t="shared" si="227"/>
        <v>2</v>
      </c>
      <c r="E1128" s="34">
        <f t="shared" si="228"/>
        <v>5</v>
      </c>
      <c r="F1128" s="34" t="str">
        <f t="shared" si="229"/>
        <v>04</v>
      </c>
      <c r="G1128" s="34" t="str">
        <f t="shared" si="230"/>
        <v>005</v>
      </c>
      <c r="H1128" s="33" t="str">
        <f t="shared" si="231"/>
        <v>E001</v>
      </c>
      <c r="I1128" s="34">
        <f t="shared" si="232"/>
        <v>29101</v>
      </c>
      <c r="J1128" s="34">
        <f t="shared" si="223"/>
        <v>1</v>
      </c>
      <c r="K1128" s="34">
        <f t="shared" si="233"/>
        <v>1</v>
      </c>
      <c r="L1128" s="34">
        <f t="shared" si="234"/>
        <v>30</v>
      </c>
      <c r="M1128" s="34" t="s">
        <v>22</v>
      </c>
      <c r="N1128" s="30">
        <v>40050</v>
      </c>
      <c r="O1128" s="30" t="s">
        <v>55</v>
      </c>
      <c r="P1128" s="30">
        <v>57</v>
      </c>
      <c r="Q1128" s="30">
        <v>0</v>
      </c>
      <c r="R1128" s="30">
        <v>29101</v>
      </c>
      <c r="S1128" s="24">
        <f t="shared" si="224"/>
        <v>166000</v>
      </c>
      <c r="T1128" s="24">
        <v>21606</v>
      </c>
      <c r="U1128" s="24">
        <v>33000</v>
      </c>
      <c r="V1128" s="24">
        <v>33000</v>
      </c>
      <c r="W1128" s="24">
        <v>0</v>
      </c>
      <c r="X1128" s="24">
        <v>50000</v>
      </c>
      <c r="Y1128" s="24">
        <v>0</v>
      </c>
      <c r="Z1128" s="24">
        <v>0</v>
      </c>
      <c r="AA1128" s="24">
        <v>28394</v>
      </c>
      <c r="AB1128" s="24">
        <v>0</v>
      </c>
      <c r="AC1128" s="24">
        <v>0</v>
      </c>
      <c r="AD1128" s="24">
        <v>0</v>
      </c>
      <c r="AE1128" s="24">
        <v>0</v>
      </c>
      <c r="AF1128" s="24"/>
      <c r="AG1128" s="35">
        <v>166000</v>
      </c>
      <c r="AH1128" s="24">
        <f t="shared" si="235"/>
        <v>0</v>
      </c>
    </row>
    <row r="1129" spans="1:34" x14ac:dyDescent="0.2">
      <c r="A1129" s="33">
        <f t="shared" si="225"/>
        <v>2000</v>
      </c>
      <c r="B1129" s="33">
        <f t="shared" si="226"/>
        <v>2900</v>
      </c>
      <c r="C1129" s="34" t="s">
        <v>17</v>
      </c>
      <c r="D1129" s="34" t="str">
        <f t="shared" si="227"/>
        <v>2</v>
      </c>
      <c r="E1129" s="34">
        <f t="shared" si="228"/>
        <v>5</v>
      </c>
      <c r="F1129" s="34" t="str">
        <f t="shared" si="229"/>
        <v>04</v>
      </c>
      <c r="G1129" s="34" t="str">
        <f t="shared" si="230"/>
        <v>005</v>
      </c>
      <c r="H1129" s="33" t="str">
        <f t="shared" si="231"/>
        <v>E001</v>
      </c>
      <c r="I1129" s="34">
        <f t="shared" si="232"/>
        <v>29201</v>
      </c>
      <c r="J1129" s="34">
        <f t="shared" si="223"/>
        <v>1</v>
      </c>
      <c r="K1129" s="34">
        <f t="shared" si="233"/>
        <v>1</v>
      </c>
      <c r="L1129" s="34">
        <f t="shared" si="234"/>
        <v>30</v>
      </c>
      <c r="M1129" s="34" t="s">
        <v>22</v>
      </c>
      <c r="N1129" s="30">
        <v>40050</v>
      </c>
      <c r="O1129" s="30" t="s">
        <v>55</v>
      </c>
      <c r="P1129" s="30">
        <v>57</v>
      </c>
      <c r="Q1129" s="30">
        <v>0</v>
      </c>
      <c r="R1129" s="30">
        <v>29201</v>
      </c>
      <c r="S1129" s="24">
        <f t="shared" si="224"/>
        <v>176000</v>
      </c>
      <c r="T1129" s="24">
        <v>0</v>
      </c>
      <c r="U1129" s="24">
        <v>0</v>
      </c>
      <c r="V1129" s="24">
        <v>0</v>
      </c>
      <c r="W1129" s="24">
        <v>33000</v>
      </c>
      <c r="X1129" s="24">
        <v>0</v>
      </c>
      <c r="Y1129" s="24">
        <v>0</v>
      </c>
      <c r="Z1129" s="24">
        <v>0</v>
      </c>
      <c r="AA1129" s="24">
        <v>45000</v>
      </c>
      <c r="AB1129" s="24">
        <v>58000</v>
      </c>
      <c r="AC1129" s="24">
        <v>40000</v>
      </c>
      <c r="AD1129" s="24">
        <v>0</v>
      </c>
      <c r="AE1129" s="24">
        <v>0</v>
      </c>
      <c r="AF1129" s="24"/>
      <c r="AG1129" s="35">
        <v>176000</v>
      </c>
      <c r="AH1129" s="24">
        <f t="shared" si="235"/>
        <v>0</v>
      </c>
    </row>
    <row r="1130" spans="1:34" x14ac:dyDescent="0.2">
      <c r="A1130" s="33">
        <f t="shared" si="225"/>
        <v>2000</v>
      </c>
      <c r="B1130" s="33">
        <f t="shared" si="226"/>
        <v>2900</v>
      </c>
      <c r="C1130" s="34" t="s">
        <v>17</v>
      </c>
      <c r="D1130" s="34" t="str">
        <f t="shared" si="227"/>
        <v>2</v>
      </c>
      <c r="E1130" s="34">
        <f t="shared" si="228"/>
        <v>5</v>
      </c>
      <c r="F1130" s="34" t="str">
        <f t="shared" si="229"/>
        <v>04</v>
      </c>
      <c r="G1130" s="34" t="str">
        <f t="shared" si="230"/>
        <v>005</v>
      </c>
      <c r="H1130" s="33" t="str">
        <f t="shared" si="231"/>
        <v>E001</v>
      </c>
      <c r="I1130" s="34">
        <f t="shared" si="232"/>
        <v>29401</v>
      </c>
      <c r="J1130" s="34">
        <f t="shared" si="223"/>
        <v>1</v>
      </c>
      <c r="K1130" s="34">
        <f t="shared" si="233"/>
        <v>1</v>
      </c>
      <c r="L1130" s="34">
        <f t="shared" si="234"/>
        <v>30</v>
      </c>
      <c r="M1130" s="34" t="s">
        <v>22</v>
      </c>
      <c r="N1130" s="30">
        <v>40050</v>
      </c>
      <c r="O1130" s="30" t="s">
        <v>55</v>
      </c>
      <c r="P1130" s="30">
        <v>57</v>
      </c>
      <c r="Q1130" s="30">
        <v>0</v>
      </c>
      <c r="R1130" s="30">
        <v>29401</v>
      </c>
      <c r="S1130" s="24">
        <f t="shared" si="224"/>
        <v>0</v>
      </c>
      <c r="T1130" s="24">
        <v>0</v>
      </c>
      <c r="U1130" s="24">
        <v>0</v>
      </c>
      <c r="V1130" s="24">
        <v>0</v>
      </c>
      <c r="W1130" s="24">
        <v>0</v>
      </c>
      <c r="X1130" s="24">
        <v>0</v>
      </c>
      <c r="Y1130" s="24">
        <v>0</v>
      </c>
      <c r="Z1130" s="24">
        <v>0</v>
      </c>
      <c r="AA1130" s="24">
        <v>0</v>
      </c>
      <c r="AB1130" s="24">
        <v>0</v>
      </c>
      <c r="AC1130" s="24">
        <v>0</v>
      </c>
      <c r="AD1130" s="24">
        <v>0</v>
      </c>
      <c r="AE1130" s="24">
        <v>0</v>
      </c>
      <c r="AF1130" s="24"/>
      <c r="AG1130" s="35">
        <v>0</v>
      </c>
      <c r="AH1130" s="24">
        <f t="shared" si="235"/>
        <v>0</v>
      </c>
    </row>
    <row r="1131" spans="1:34" x14ac:dyDescent="0.2">
      <c r="A1131" s="33">
        <f t="shared" si="225"/>
        <v>2000</v>
      </c>
      <c r="B1131" s="33">
        <f t="shared" si="226"/>
        <v>2900</v>
      </c>
      <c r="C1131" s="34" t="s">
        <v>17</v>
      </c>
      <c r="D1131" s="34" t="str">
        <f t="shared" si="227"/>
        <v>2</v>
      </c>
      <c r="E1131" s="34">
        <f t="shared" si="228"/>
        <v>5</v>
      </c>
      <c r="F1131" s="34" t="str">
        <f t="shared" si="229"/>
        <v>04</v>
      </c>
      <c r="G1131" s="34" t="str">
        <f t="shared" si="230"/>
        <v>005</v>
      </c>
      <c r="H1131" s="33" t="str">
        <f t="shared" si="231"/>
        <v>E001</v>
      </c>
      <c r="I1131" s="34">
        <f t="shared" si="232"/>
        <v>29601</v>
      </c>
      <c r="J1131" s="34">
        <f t="shared" si="223"/>
        <v>1</v>
      </c>
      <c r="K1131" s="34">
        <f t="shared" si="233"/>
        <v>1</v>
      </c>
      <c r="L1131" s="34">
        <f t="shared" si="234"/>
        <v>30</v>
      </c>
      <c r="M1131" s="34" t="s">
        <v>22</v>
      </c>
      <c r="N1131" s="30">
        <v>40050</v>
      </c>
      <c r="O1131" s="30" t="s">
        <v>55</v>
      </c>
      <c r="P1131" s="30">
        <v>57</v>
      </c>
      <c r="Q1131" s="30">
        <v>0</v>
      </c>
      <c r="R1131" s="30">
        <v>29601</v>
      </c>
      <c r="S1131" s="24">
        <f t="shared" si="224"/>
        <v>84411.18</v>
      </c>
      <c r="T1131" s="24">
        <v>0</v>
      </c>
      <c r="U1131" s="24">
        <v>10000</v>
      </c>
      <c r="V1131" s="24">
        <v>0</v>
      </c>
      <c r="W1131" s="24">
        <v>0</v>
      </c>
      <c r="X1131" s="24">
        <v>0</v>
      </c>
      <c r="Y1131" s="24">
        <v>10000</v>
      </c>
      <c r="Z1131" s="24">
        <v>23216</v>
      </c>
      <c r="AA1131" s="24">
        <v>24784</v>
      </c>
      <c r="AB1131" s="24">
        <v>0</v>
      </c>
      <c r="AC1131" s="24">
        <v>0</v>
      </c>
      <c r="AD1131" s="24">
        <v>16411.18</v>
      </c>
      <c r="AE1131" s="24">
        <v>0</v>
      </c>
      <c r="AF1131" s="24"/>
      <c r="AG1131" s="35">
        <v>84411.18</v>
      </c>
      <c r="AH1131" s="24">
        <f t="shared" si="235"/>
        <v>0</v>
      </c>
    </row>
    <row r="1132" spans="1:34" x14ac:dyDescent="0.2">
      <c r="A1132" s="33">
        <f t="shared" si="225"/>
        <v>2000</v>
      </c>
      <c r="B1132" s="33">
        <f t="shared" si="226"/>
        <v>2900</v>
      </c>
      <c r="C1132" s="34" t="s">
        <v>17</v>
      </c>
      <c r="D1132" s="34" t="str">
        <f t="shared" si="227"/>
        <v>2</v>
      </c>
      <c r="E1132" s="34">
        <f t="shared" si="228"/>
        <v>5</v>
      </c>
      <c r="F1132" s="34" t="str">
        <f t="shared" si="229"/>
        <v>04</v>
      </c>
      <c r="G1132" s="34" t="str">
        <f t="shared" si="230"/>
        <v>005</v>
      </c>
      <c r="H1132" s="33" t="str">
        <f t="shared" si="231"/>
        <v>E001</v>
      </c>
      <c r="I1132" s="34">
        <f t="shared" si="232"/>
        <v>29801</v>
      </c>
      <c r="J1132" s="34">
        <f t="shared" si="223"/>
        <v>1</v>
      </c>
      <c r="K1132" s="34">
        <f t="shared" si="233"/>
        <v>1</v>
      </c>
      <c r="L1132" s="34">
        <f t="shared" si="234"/>
        <v>30</v>
      </c>
      <c r="M1132" s="34" t="s">
        <v>22</v>
      </c>
      <c r="N1132" s="30">
        <v>40050</v>
      </c>
      <c r="O1132" s="30" t="s">
        <v>55</v>
      </c>
      <c r="P1132" s="30">
        <v>57</v>
      </c>
      <c r="Q1132" s="30">
        <v>0</v>
      </c>
      <c r="R1132" s="30">
        <v>29801</v>
      </c>
      <c r="S1132" s="24">
        <f t="shared" si="224"/>
        <v>60430.73</v>
      </c>
      <c r="T1132" s="24">
        <v>0</v>
      </c>
      <c r="U1132" s="24">
        <v>0</v>
      </c>
      <c r="V1132" s="24">
        <v>30430.730000000003</v>
      </c>
      <c r="W1132" s="24">
        <v>0</v>
      </c>
      <c r="X1132" s="24">
        <v>30000</v>
      </c>
      <c r="Y1132" s="24"/>
      <c r="Z1132" s="24">
        <v>0</v>
      </c>
      <c r="AA1132" s="24">
        <v>0</v>
      </c>
      <c r="AB1132" s="24">
        <v>0</v>
      </c>
      <c r="AC1132" s="24">
        <v>0</v>
      </c>
      <c r="AD1132" s="24">
        <v>0</v>
      </c>
      <c r="AE1132" s="24">
        <v>0</v>
      </c>
      <c r="AF1132" s="24"/>
      <c r="AG1132" s="35">
        <v>60430.73</v>
      </c>
      <c r="AH1132" s="24">
        <f t="shared" si="235"/>
        <v>0</v>
      </c>
    </row>
    <row r="1133" spans="1:34" x14ac:dyDescent="0.2">
      <c r="A1133" s="33">
        <f t="shared" si="225"/>
        <v>3000</v>
      </c>
      <c r="B1133" s="33">
        <f t="shared" si="226"/>
        <v>3100</v>
      </c>
      <c r="C1133" s="34" t="s">
        <v>17</v>
      </c>
      <c r="D1133" s="34" t="str">
        <f t="shared" si="227"/>
        <v>2</v>
      </c>
      <c r="E1133" s="34">
        <f t="shared" si="228"/>
        <v>5</v>
      </c>
      <c r="F1133" s="34" t="str">
        <f t="shared" si="229"/>
        <v>04</v>
      </c>
      <c r="G1133" s="34" t="str">
        <f t="shared" si="230"/>
        <v>005</v>
      </c>
      <c r="H1133" s="33" t="str">
        <f t="shared" si="231"/>
        <v>E001</v>
      </c>
      <c r="I1133" s="34">
        <f t="shared" si="232"/>
        <v>31101</v>
      </c>
      <c r="J1133" s="34">
        <f t="shared" si="223"/>
        <v>1</v>
      </c>
      <c r="K1133" s="34">
        <f t="shared" si="233"/>
        <v>1</v>
      </c>
      <c r="L1133" s="34">
        <f t="shared" si="234"/>
        <v>30</v>
      </c>
      <c r="M1133" s="34" t="s">
        <v>22</v>
      </c>
      <c r="N1133" s="30">
        <v>40050</v>
      </c>
      <c r="O1133" s="30" t="s">
        <v>55</v>
      </c>
      <c r="P1133" s="30">
        <v>57</v>
      </c>
      <c r="Q1133" s="30">
        <v>0</v>
      </c>
      <c r="R1133" s="30">
        <v>31101</v>
      </c>
      <c r="S1133" s="24">
        <f t="shared" si="224"/>
        <v>815335.23</v>
      </c>
      <c r="T1133" s="24">
        <v>65000</v>
      </c>
      <c r="U1133" s="24">
        <v>65000</v>
      </c>
      <c r="V1133" s="24">
        <v>65000</v>
      </c>
      <c r="W1133" s="24">
        <v>65000</v>
      </c>
      <c r="X1133" s="24">
        <v>65000</v>
      </c>
      <c r="Y1133" s="24">
        <v>75000</v>
      </c>
      <c r="Z1133" s="24">
        <v>75000</v>
      </c>
      <c r="AA1133" s="24">
        <v>75000</v>
      </c>
      <c r="AB1133" s="24">
        <v>75000</v>
      </c>
      <c r="AC1133" s="24">
        <v>75000</v>
      </c>
      <c r="AD1133" s="24">
        <v>75000</v>
      </c>
      <c r="AE1133" s="24">
        <v>40335.230000000003</v>
      </c>
      <c r="AF1133" s="24"/>
      <c r="AG1133" s="35">
        <v>815335.23</v>
      </c>
      <c r="AH1133" s="24">
        <f t="shared" si="235"/>
        <v>0</v>
      </c>
    </row>
    <row r="1134" spans="1:34" x14ac:dyDescent="0.2">
      <c r="A1134" s="33">
        <f t="shared" si="225"/>
        <v>3000</v>
      </c>
      <c r="B1134" s="33">
        <f t="shared" si="226"/>
        <v>3100</v>
      </c>
      <c r="C1134" s="34" t="s">
        <v>17</v>
      </c>
      <c r="D1134" s="34" t="str">
        <f t="shared" si="227"/>
        <v>2</v>
      </c>
      <c r="E1134" s="34">
        <f t="shared" si="228"/>
        <v>5</v>
      </c>
      <c r="F1134" s="34" t="str">
        <f t="shared" si="229"/>
        <v>04</v>
      </c>
      <c r="G1134" s="34" t="str">
        <f t="shared" si="230"/>
        <v>005</v>
      </c>
      <c r="H1134" s="33" t="str">
        <f t="shared" si="231"/>
        <v>E001</v>
      </c>
      <c r="I1134" s="34">
        <f t="shared" si="232"/>
        <v>31201</v>
      </c>
      <c r="J1134" s="34">
        <f t="shared" si="223"/>
        <v>1</v>
      </c>
      <c r="K1134" s="34">
        <f t="shared" si="233"/>
        <v>1</v>
      </c>
      <c r="L1134" s="34">
        <f t="shared" si="234"/>
        <v>30</v>
      </c>
      <c r="M1134" s="34" t="s">
        <v>22</v>
      </c>
      <c r="N1134" s="30">
        <v>40050</v>
      </c>
      <c r="O1134" s="30" t="s">
        <v>55</v>
      </c>
      <c r="P1134" s="30">
        <v>57</v>
      </c>
      <c r="Q1134" s="30">
        <v>0</v>
      </c>
      <c r="R1134" s="30">
        <v>31201</v>
      </c>
      <c r="S1134" s="24">
        <f t="shared" si="224"/>
        <v>53510.9</v>
      </c>
      <c r="T1134" s="24">
        <v>20000</v>
      </c>
      <c r="U1134" s="24"/>
      <c r="V1134" s="24">
        <v>0</v>
      </c>
      <c r="W1134" s="24">
        <v>0</v>
      </c>
      <c r="X1134" s="24">
        <v>20000</v>
      </c>
      <c r="Y1134" s="24">
        <v>0</v>
      </c>
      <c r="Z1134" s="24">
        <v>13510.9</v>
      </c>
      <c r="AA1134" s="24">
        <v>0</v>
      </c>
      <c r="AB1134" s="24">
        <v>0</v>
      </c>
      <c r="AC1134" s="24">
        <v>0</v>
      </c>
      <c r="AD1134" s="24">
        <v>0</v>
      </c>
      <c r="AE1134" s="24">
        <v>0</v>
      </c>
      <c r="AF1134" s="24"/>
      <c r="AG1134" s="35">
        <v>53510.9</v>
      </c>
      <c r="AH1134" s="24">
        <f t="shared" si="235"/>
        <v>0</v>
      </c>
    </row>
    <row r="1135" spans="1:34" x14ac:dyDescent="0.2">
      <c r="A1135" s="33">
        <f t="shared" si="225"/>
        <v>3000</v>
      </c>
      <c r="B1135" s="33">
        <f t="shared" si="226"/>
        <v>3100</v>
      </c>
      <c r="C1135" s="34" t="s">
        <v>17</v>
      </c>
      <c r="D1135" s="34" t="str">
        <f t="shared" si="227"/>
        <v>2</v>
      </c>
      <c r="E1135" s="34">
        <f t="shared" si="228"/>
        <v>5</v>
      </c>
      <c r="F1135" s="34" t="str">
        <f t="shared" si="229"/>
        <v>04</v>
      </c>
      <c r="G1135" s="34" t="str">
        <f t="shared" si="230"/>
        <v>005</v>
      </c>
      <c r="H1135" s="33" t="str">
        <f t="shared" si="231"/>
        <v>E001</v>
      </c>
      <c r="I1135" s="34">
        <f t="shared" si="232"/>
        <v>31301</v>
      </c>
      <c r="J1135" s="34">
        <f t="shared" si="223"/>
        <v>1</v>
      </c>
      <c r="K1135" s="34">
        <f t="shared" si="233"/>
        <v>1</v>
      </c>
      <c r="L1135" s="34">
        <f t="shared" si="234"/>
        <v>30</v>
      </c>
      <c r="M1135" s="34" t="s">
        <v>22</v>
      </c>
      <c r="N1135" s="30">
        <v>40050</v>
      </c>
      <c r="O1135" s="30" t="s">
        <v>55</v>
      </c>
      <c r="P1135" s="30">
        <v>57</v>
      </c>
      <c r="Q1135" s="30">
        <v>0</v>
      </c>
      <c r="R1135" s="30">
        <v>31301</v>
      </c>
      <c r="S1135" s="24">
        <f t="shared" si="224"/>
        <v>20000</v>
      </c>
      <c r="T1135" s="24">
        <v>0</v>
      </c>
      <c r="U1135" s="24">
        <v>0</v>
      </c>
      <c r="V1135" s="24">
        <v>7673.56</v>
      </c>
      <c r="W1135" s="24">
        <v>0</v>
      </c>
      <c r="X1135" s="24">
        <v>0</v>
      </c>
      <c r="Y1135" s="24">
        <v>0</v>
      </c>
      <c r="Z1135" s="24">
        <v>12326.44</v>
      </c>
      <c r="AA1135" s="24">
        <v>0</v>
      </c>
      <c r="AB1135" s="24">
        <v>0</v>
      </c>
      <c r="AC1135" s="24">
        <v>0</v>
      </c>
      <c r="AD1135" s="24">
        <v>0</v>
      </c>
      <c r="AE1135" s="24">
        <v>0</v>
      </c>
      <c r="AF1135" s="24"/>
      <c r="AG1135" s="35">
        <v>20000</v>
      </c>
      <c r="AH1135" s="24">
        <f t="shared" si="235"/>
        <v>0</v>
      </c>
    </row>
    <row r="1136" spans="1:34" x14ac:dyDescent="0.2">
      <c r="A1136" s="33">
        <f t="shared" si="225"/>
        <v>3000</v>
      </c>
      <c r="B1136" s="33">
        <f t="shared" si="226"/>
        <v>3100</v>
      </c>
      <c r="C1136" s="34" t="s">
        <v>17</v>
      </c>
      <c r="D1136" s="34" t="str">
        <f t="shared" si="227"/>
        <v>2</v>
      </c>
      <c r="E1136" s="34">
        <f t="shared" si="228"/>
        <v>5</v>
      </c>
      <c r="F1136" s="34" t="str">
        <f t="shared" si="229"/>
        <v>04</v>
      </c>
      <c r="G1136" s="34" t="str">
        <f t="shared" si="230"/>
        <v>005</v>
      </c>
      <c r="H1136" s="33" t="str">
        <f t="shared" si="231"/>
        <v>E001</v>
      </c>
      <c r="I1136" s="34">
        <f t="shared" si="232"/>
        <v>31401</v>
      </c>
      <c r="J1136" s="34">
        <f t="shared" si="223"/>
        <v>1</v>
      </c>
      <c r="K1136" s="34">
        <f t="shared" si="233"/>
        <v>1</v>
      </c>
      <c r="L1136" s="34">
        <f t="shared" si="234"/>
        <v>30</v>
      </c>
      <c r="M1136" s="34" t="s">
        <v>22</v>
      </c>
      <c r="N1136" s="30">
        <v>40050</v>
      </c>
      <c r="O1136" s="30" t="s">
        <v>55</v>
      </c>
      <c r="P1136" s="30">
        <v>57</v>
      </c>
      <c r="Q1136" s="30">
        <v>0</v>
      </c>
      <c r="R1136" s="30">
        <v>31401</v>
      </c>
      <c r="S1136" s="24">
        <f t="shared" si="224"/>
        <v>300000</v>
      </c>
      <c r="T1136" s="24">
        <v>0</v>
      </c>
      <c r="U1136" s="24">
        <v>25000</v>
      </c>
      <c r="V1136" s="24">
        <v>25000</v>
      </c>
      <c r="W1136" s="24">
        <v>25000</v>
      </c>
      <c r="X1136" s="24">
        <v>25000</v>
      </c>
      <c r="Y1136" s="24">
        <v>25000</v>
      </c>
      <c r="Z1136" s="24">
        <v>25000</v>
      </c>
      <c r="AA1136" s="24">
        <v>25000</v>
      </c>
      <c r="AB1136" s="24">
        <v>25000</v>
      </c>
      <c r="AC1136" s="24">
        <v>25000</v>
      </c>
      <c r="AD1136" s="24">
        <v>25000</v>
      </c>
      <c r="AE1136" s="24">
        <v>50000</v>
      </c>
      <c r="AF1136" s="24"/>
      <c r="AG1136" s="35">
        <v>300000</v>
      </c>
      <c r="AH1136" s="24">
        <f t="shared" si="235"/>
        <v>0</v>
      </c>
    </row>
    <row r="1137" spans="1:36" x14ac:dyDescent="0.2">
      <c r="A1137" s="33">
        <f t="shared" si="225"/>
        <v>3000</v>
      </c>
      <c r="B1137" s="33">
        <f t="shared" si="226"/>
        <v>3100</v>
      </c>
      <c r="C1137" s="34" t="s">
        <v>17</v>
      </c>
      <c r="D1137" s="34" t="str">
        <f t="shared" si="227"/>
        <v>2</v>
      </c>
      <c r="E1137" s="34">
        <f t="shared" si="228"/>
        <v>5</v>
      </c>
      <c r="F1137" s="34" t="str">
        <f t="shared" si="229"/>
        <v>04</v>
      </c>
      <c r="G1137" s="34" t="str">
        <f t="shared" si="230"/>
        <v>005</v>
      </c>
      <c r="H1137" s="33" t="str">
        <f t="shared" si="231"/>
        <v>E001</v>
      </c>
      <c r="I1137" s="34">
        <f t="shared" si="232"/>
        <v>31801</v>
      </c>
      <c r="J1137" s="34">
        <f t="shared" si="223"/>
        <v>1</v>
      </c>
      <c r="K1137" s="34">
        <f t="shared" si="233"/>
        <v>1</v>
      </c>
      <c r="L1137" s="34">
        <f t="shared" si="234"/>
        <v>30</v>
      </c>
      <c r="M1137" s="34" t="s">
        <v>22</v>
      </c>
      <c r="N1137" s="30">
        <v>40050</v>
      </c>
      <c r="O1137" s="30" t="s">
        <v>55</v>
      </c>
      <c r="P1137" s="30">
        <v>57</v>
      </c>
      <c r="Q1137" s="30">
        <v>0</v>
      </c>
      <c r="R1137" s="30">
        <v>31801</v>
      </c>
      <c r="S1137" s="24">
        <f t="shared" si="224"/>
        <v>33000</v>
      </c>
      <c r="T1137" s="24">
        <v>0</v>
      </c>
      <c r="U1137" s="24">
        <v>0</v>
      </c>
      <c r="V1137" s="24">
        <v>0</v>
      </c>
      <c r="W1137" s="24">
        <v>0</v>
      </c>
      <c r="X1137" s="24">
        <v>0</v>
      </c>
      <c r="Y1137" s="24"/>
      <c r="Z1137" s="24">
        <v>12278.29</v>
      </c>
      <c r="AA1137" s="24">
        <v>0</v>
      </c>
      <c r="AB1137" s="24">
        <v>0</v>
      </c>
      <c r="AC1137" s="24">
        <v>0</v>
      </c>
      <c r="AD1137" s="24">
        <v>14839.23</v>
      </c>
      <c r="AE1137" s="24">
        <v>5882.48</v>
      </c>
      <c r="AF1137" s="24"/>
      <c r="AG1137" s="35">
        <v>33000</v>
      </c>
      <c r="AH1137" s="24">
        <f t="shared" si="235"/>
        <v>0</v>
      </c>
    </row>
    <row r="1138" spans="1:36" x14ac:dyDescent="0.2">
      <c r="A1138" s="33">
        <f t="shared" si="225"/>
        <v>3000</v>
      </c>
      <c r="B1138" s="33">
        <f t="shared" si="226"/>
        <v>3200</v>
      </c>
      <c r="C1138" s="34" t="s">
        <v>17</v>
      </c>
      <c r="D1138" s="34" t="str">
        <f t="shared" si="227"/>
        <v>2</v>
      </c>
      <c r="E1138" s="34">
        <f t="shared" si="228"/>
        <v>5</v>
      </c>
      <c r="F1138" s="34" t="str">
        <f t="shared" si="229"/>
        <v>04</v>
      </c>
      <c r="G1138" s="34" t="str">
        <f t="shared" si="230"/>
        <v>005</v>
      </c>
      <c r="H1138" s="33" t="str">
        <f t="shared" si="231"/>
        <v>E001</v>
      </c>
      <c r="I1138" s="34">
        <f t="shared" si="232"/>
        <v>32301</v>
      </c>
      <c r="J1138" s="34">
        <f t="shared" si="223"/>
        <v>1</v>
      </c>
      <c r="K1138" s="34">
        <f t="shared" si="233"/>
        <v>1</v>
      </c>
      <c r="L1138" s="34">
        <f t="shared" si="234"/>
        <v>30</v>
      </c>
      <c r="M1138" s="34" t="s">
        <v>22</v>
      </c>
      <c r="N1138" s="30">
        <v>40050</v>
      </c>
      <c r="O1138" s="30" t="s">
        <v>55</v>
      </c>
      <c r="P1138" s="30">
        <v>57</v>
      </c>
      <c r="Q1138" s="30">
        <v>0</v>
      </c>
      <c r="R1138" s="30">
        <v>32301</v>
      </c>
      <c r="S1138" s="24">
        <f t="shared" si="224"/>
        <v>696000</v>
      </c>
      <c r="T1138" s="24">
        <v>0</v>
      </c>
      <c r="U1138" s="24">
        <v>58000</v>
      </c>
      <c r="V1138" s="24">
        <v>58000</v>
      </c>
      <c r="W1138" s="24">
        <v>58000</v>
      </c>
      <c r="X1138" s="24">
        <v>58000</v>
      </c>
      <c r="Y1138" s="24">
        <v>58000</v>
      </c>
      <c r="Z1138" s="24">
        <v>58000</v>
      </c>
      <c r="AA1138" s="24">
        <v>58000</v>
      </c>
      <c r="AB1138" s="24">
        <v>58000</v>
      </c>
      <c r="AC1138" s="24">
        <v>58000</v>
      </c>
      <c r="AD1138" s="24">
        <v>58000</v>
      </c>
      <c r="AE1138" s="24">
        <v>116000</v>
      </c>
      <c r="AF1138" s="24"/>
      <c r="AG1138" s="35">
        <v>696000</v>
      </c>
      <c r="AH1138" s="24">
        <f t="shared" si="235"/>
        <v>0</v>
      </c>
    </row>
    <row r="1139" spans="1:36" x14ac:dyDescent="0.2">
      <c r="A1139" s="33">
        <f t="shared" si="225"/>
        <v>3000</v>
      </c>
      <c r="B1139" s="33">
        <f t="shared" si="226"/>
        <v>3200</v>
      </c>
      <c r="C1139" s="34" t="s">
        <v>17</v>
      </c>
      <c r="D1139" s="34" t="str">
        <f t="shared" si="227"/>
        <v>2</v>
      </c>
      <c r="E1139" s="34">
        <f t="shared" si="228"/>
        <v>5</v>
      </c>
      <c r="F1139" s="34" t="str">
        <f t="shared" si="229"/>
        <v>04</v>
      </c>
      <c r="G1139" s="34" t="str">
        <f t="shared" si="230"/>
        <v>005</v>
      </c>
      <c r="H1139" s="33" t="str">
        <f t="shared" si="231"/>
        <v>E001</v>
      </c>
      <c r="I1139" s="34">
        <f t="shared" si="232"/>
        <v>32505</v>
      </c>
      <c r="J1139" s="34">
        <f t="shared" si="223"/>
        <v>1</v>
      </c>
      <c r="K1139" s="34">
        <f t="shared" si="233"/>
        <v>1</v>
      </c>
      <c r="L1139" s="34">
        <f t="shared" si="234"/>
        <v>30</v>
      </c>
      <c r="M1139" s="34" t="s">
        <v>22</v>
      </c>
      <c r="N1139" s="30">
        <v>40050</v>
      </c>
      <c r="O1139" s="30" t="s">
        <v>55</v>
      </c>
      <c r="P1139" s="30">
        <v>57</v>
      </c>
      <c r="Q1139" s="30">
        <v>0</v>
      </c>
      <c r="R1139" s="30">
        <v>32505</v>
      </c>
      <c r="S1139" s="24">
        <f t="shared" si="224"/>
        <v>1336608</v>
      </c>
      <c r="T1139" s="24">
        <v>0</v>
      </c>
      <c r="U1139" s="24">
        <v>111384</v>
      </c>
      <c r="V1139" s="24">
        <v>111384</v>
      </c>
      <c r="W1139" s="24">
        <v>111384</v>
      </c>
      <c r="X1139" s="24">
        <v>111384</v>
      </c>
      <c r="Y1139" s="24">
        <v>111384</v>
      </c>
      <c r="Z1139" s="24">
        <v>111384</v>
      </c>
      <c r="AA1139" s="24">
        <v>111384</v>
      </c>
      <c r="AB1139" s="24">
        <v>111384</v>
      </c>
      <c r="AC1139" s="24">
        <v>111384</v>
      </c>
      <c r="AD1139" s="24">
        <v>111384</v>
      </c>
      <c r="AE1139" s="24">
        <v>222768</v>
      </c>
      <c r="AF1139" s="24"/>
      <c r="AG1139" s="35">
        <v>1336608</v>
      </c>
      <c r="AH1139" s="24">
        <f t="shared" si="235"/>
        <v>0</v>
      </c>
    </row>
    <row r="1140" spans="1:36" x14ac:dyDescent="0.2">
      <c r="A1140" s="33">
        <f t="shared" si="225"/>
        <v>3000</v>
      </c>
      <c r="B1140" s="33">
        <f t="shared" si="226"/>
        <v>3200</v>
      </c>
      <c r="C1140" s="34" t="s">
        <v>17</v>
      </c>
      <c r="D1140" s="34" t="str">
        <f t="shared" si="227"/>
        <v>2</v>
      </c>
      <c r="E1140" s="34">
        <f t="shared" si="228"/>
        <v>5</v>
      </c>
      <c r="F1140" s="34" t="str">
        <f t="shared" si="229"/>
        <v>04</v>
      </c>
      <c r="G1140" s="34" t="str">
        <f t="shared" si="230"/>
        <v>005</v>
      </c>
      <c r="H1140" s="33" t="str">
        <f t="shared" si="231"/>
        <v>E001</v>
      </c>
      <c r="I1140" s="34">
        <f t="shared" si="232"/>
        <v>32701</v>
      </c>
      <c r="J1140" s="34">
        <f t="shared" si="223"/>
        <v>1</v>
      </c>
      <c r="K1140" s="34">
        <f t="shared" si="233"/>
        <v>1</v>
      </c>
      <c r="L1140" s="34">
        <f t="shared" si="234"/>
        <v>30</v>
      </c>
      <c r="M1140" s="34" t="s">
        <v>22</v>
      </c>
      <c r="N1140" s="30">
        <v>40050</v>
      </c>
      <c r="O1140" s="30" t="s">
        <v>55</v>
      </c>
      <c r="P1140" s="30">
        <v>57</v>
      </c>
      <c r="Q1140" s="30">
        <v>0</v>
      </c>
      <c r="R1140" s="30">
        <v>32701</v>
      </c>
      <c r="S1140" s="24">
        <f t="shared" si="224"/>
        <v>118295.32</v>
      </c>
      <c r="T1140" s="24">
        <v>0</v>
      </c>
      <c r="U1140" s="24">
        <v>0</v>
      </c>
      <c r="V1140" s="24">
        <v>4000</v>
      </c>
      <c r="W1140" s="24">
        <v>4000</v>
      </c>
      <c r="X1140" s="24">
        <v>4000</v>
      </c>
      <c r="Y1140" s="24">
        <v>4000</v>
      </c>
      <c r="Z1140" s="24">
        <v>4000</v>
      </c>
      <c r="AA1140" s="24">
        <v>4000</v>
      </c>
      <c r="AB1140" s="24">
        <v>4000</v>
      </c>
      <c r="AC1140" s="24">
        <v>2000</v>
      </c>
      <c r="AD1140" s="24">
        <v>2000</v>
      </c>
      <c r="AE1140" s="24">
        <v>86295.32</v>
      </c>
      <c r="AF1140" s="24"/>
      <c r="AG1140" s="35">
        <v>118295.32</v>
      </c>
      <c r="AH1140" s="24">
        <f t="shared" si="235"/>
        <v>0</v>
      </c>
    </row>
    <row r="1141" spans="1:36" x14ac:dyDescent="0.2">
      <c r="A1141" s="33">
        <f t="shared" si="225"/>
        <v>3000</v>
      </c>
      <c r="B1141" s="33">
        <f t="shared" si="226"/>
        <v>3300</v>
      </c>
      <c r="C1141" s="34" t="s">
        <v>17</v>
      </c>
      <c r="D1141" s="34" t="str">
        <f t="shared" si="227"/>
        <v>2</v>
      </c>
      <c r="E1141" s="34">
        <f t="shared" si="228"/>
        <v>5</v>
      </c>
      <c r="F1141" s="34" t="str">
        <f t="shared" si="229"/>
        <v>04</v>
      </c>
      <c r="G1141" s="34" t="str">
        <f t="shared" si="230"/>
        <v>005</v>
      </c>
      <c r="H1141" s="33" t="str">
        <f t="shared" si="231"/>
        <v>E001</v>
      </c>
      <c r="I1141" s="34">
        <f t="shared" si="232"/>
        <v>33601</v>
      </c>
      <c r="J1141" s="34">
        <f t="shared" si="223"/>
        <v>1</v>
      </c>
      <c r="K1141" s="34">
        <f t="shared" si="233"/>
        <v>1</v>
      </c>
      <c r="L1141" s="34">
        <f t="shared" si="234"/>
        <v>30</v>
      </c>
      <c r="M1141" s="34" t="s">
        <v>22</v>
      </c>
      <c r="N1141" s="30">
        <v>40050</v>
      </c>
      <c r="O1141" s="30" t="s">
        <v>55</v>
      </c>
      <c r="P1141" s="30">
        <v>57</v>
      </c>
      <c r="Q1141" s="30">
        <v>0</v>
      </c>
      <c r="R1141" s="30">
        <v>33601</v>
      </c>
      <c r="S1141" s="24">
        <f t="shared" si="224"/>
        <v>287765.37</v>
      </c>
      <c r="T1141" s="24">
        <v>0</v>
      </c>
      <c r="U1141" s="24">
        <v>30000</v>
      </c>
      <c r="V1141" s="24">
        <v>13814.34</v>
      </c>
      <c r="W1141" s="24">
        <v>30000</v>
      </c>
      <c r="X1141" s="24">
        <v>15000</v>
      </c>
      <c r="Y1141" s="24">
        <v>15000</v>
      </c>
      <c r="Z1141" s="24">
        <v>30000</v>
      </c>
      <c r="AA1141" s="24">
        <v>30000</v>
      </c>
      <c r="AB1141" s="24">
        <v>30000</v>
      </c>
      <c r="AC1141" s="24">
        <v>15000</v>
      </c>
      <c r="AD1141" s="24">
        <v>35601.35</v>
      </c>
      <c r="AE1141" s="24">
        <v>43349.68</v>
      </c>
      <c r="AF1141" s="24"/>
      <c r="AG1141" s="35">
        <v>287765.37</v>
      </c>
      <c r="AH1141" s="24">
        <f t="shared" si="235"/>
        <v>0</v>
      </c>
    </row>
    <row r="1142" spans="1:36" x14ac:dyDescent="0.2">
      <c r="A1142" s="33">
        <f t="shared" si="225"/>
        <v>3000</v>
      </c>
      <c r="B1142" s="33">
        <f t="shared" si="226"/>
        <v>3300</v>
      </c>
      <c r="C1142" s="34" t="s">
        <v>17</v>
      </c>
      <c r="D1142" s="34" t="str">
        <f t="shared" si="227"/>
        <v>2</v>
      </c>
      <c r="E1142" s="34">
        <f t="shared" si="228"/>
        <v>5</v>
      </c>
      <c r="F1142" s="34" t="str">
        <f t="shared" si="229"/>
        <v>04</v>
      </c>
      <c r="G1142" s="34" t="str">
        <f t="shared" si="230"/>
        <v>005</v>
      </c>
      <c r="H1142" s="33" t="str">
        <f t="shared" si="231"/>
        <v>E001</v>
      </c>
      <c r="I1142" s="34">
        <f t="shared" si="232"/>
        <v>33604</v>
      </c>
      <c r="J1142" s="34">
        <f t="shared" si="223"/>
        <v>1</v>
      </c>
      <c r="K1142" s="34">
        <f t="shared" si="233"/>
        <v>1</v>
      </c>
      <c r="L1142" s="34">
        <f t="shared" si="234"/>
        <v>30</v>
      </c>
      <c r="M1142" s="34" t="s">
        <v>22</v>
      </c>
      <c r="N1142" s="30">
        <v>40050</v>
      </c>
      <c r="O1142" s="30" t="s">
        <v>55</v>
      </c>
      <c r="P1142" s="30">
        <v>57</v>
      </c>
      <c r="Q1142" s="30">
        <v>0</v>
      </c>
      <c r="R1142" s="30">
        <v>33604</v>
      </c>
      <c r="S1142" s="24">
        <f t="shared" si="224"/>
        <v>400000</v>
      </c>
      <c r="T1142" s="24">
        <v>0</v>
      </c>
      <c r="U1142" s="24">
        <v>0</v>
      </c>
      <c r="V1142" s="24">
        <v>0</v>
      </c>
      <c r="W1142" s="24">
        <v>40000</v>
      </c>
      <c r="X1142" s="24">
        <v>40000</v>
      </c>
      <c r="Y1142" s="24">
        <v>36423.1</v>
      </c>
      <c r="Z1142" s="24">
        <v>40000</v>
      </c>
      <c r="AA1142" s="24">
        <v>20000</v>
      </c>
      <c r="AB1142" s="24">
        <v>20000</v>
      </c>
      <c r="AC1142" s="24">
        <v>20000</v>
      </c>
      <c r="AD1142" s="24">
        <v>163576.9</v>
      </c>
      <c r="AE1142" s="24">
        <v>20000</v>
      </c>
      <c r="AF1142" s="24"/>
      <c r="AG1142" s="35">
        <v>400000</v>
      </c>
      <c r="AH1142" s="24">
        <f t="shared" si="235"/>
        <v>0</v>
      </c>
    </row>
    <row r="1143" spans="1:36" x14ac:dyDescent="0.2">
      <c r="A1143" s="33">
        <f t="shared" si="225"/>
        <v>3000</v>
      </c>
      <c r="B1143" s="33">
        <f t="shared" si="226"/>
        <v>3300</v>
      </c>
      <c r="C1143" s="34" t="s">
        <v>17</v>
      </c>
      <c r="D1143" s="34" t="str">
        <f t="shared" si="227"/>
        <v>2</v>
      </c>
      <c r="E1143" s="34">
        <f t="shared" si="228"/>
        <v>5</v>
      </c>
      <c r="F1143" s="34" t="str">
        <f t="shared" si="229"/>
        <v>04</v>
      </c>
      <c r="G1143" s="34" t="str">
        <f t="shared" si="230"/>
        <v>005</v>
      </c>
      <c r="H1143" s="33" t="str">
        <f t="shared" si="231"/>
        <v>E001</v>
      </c>
      <c r="I1143" s="34">
        <f t="shared" si="232"/>
        <v>33801</v>
      </c>
      <c r="J1143" s="34">
        <f t="shared" si="223"/>
        <v>1</v>
      </c>
      <c r="K1143" s="34">
        <f t="shared" si="233"/>
        <v>1</v>
      </c>
      <c r="L1143" s="34">
        <f t="shared" si="234"/>
        <v>30</v>
      </c>
      <c r="M1143" s="34" t="s">
        <v>22</v>
      </c>
      <c r="N1143" s="30">
        <v>40050</v>
      </c>
      <c r="O1143" s="30" t="s">
        <v>55</v>
      </c>
      <c r="P1143" s="30">
        <v>57</v>
      </c>
      <c r="Q1143" s="30">
        <v>0</v>
      </c>
      <c r="R1143" s="30">
        <v>33801</v>
      </c>
      <c r="S1143" s="24">
        <f t="shared" si="224"/>
        <v>1380000</v>
      </c>
      <c r="T1143" s="24">
        <v>0</v>
      </c>
      <c r="U1143" s="24">
        <v>115000</v>
      </c>
      <c r="V1143" s="24">
        <v>115000</v>
      </c>
      <c r="W1143" s="24">
        <v>115000</v>
      </c>
      <c r="X1143" s="24">
        <v>115000</v>
      </c>
      <c r="Y1143" s="24">
        <v>115000</v>
      </c>
      <c r="Z1143" s="24">
        <v>115000</v>
      </c>
      <c r="AA1143" s="24">
        <v>115000</v>
      </c>
      <c r="AB1143" s="24">
        <v>115000</v>
      </c>
      <c r="AC1143" s="24">
        <v>115000</v>
      </c>
      <c r="AD1143" s="24">
        <v>115000</v>
      </c>
      <c r="AE1143" s="24">
        <f>115000+115000</f>
        <v>230000</v>
      </c>
      <c r="AF1143" s="24"/>
      <c r="AG1143" s="35">
        <v>1380000</v>
      </c>
      <c r="AH1143" s="24">
        <f t="shared" si="235"/>
        <v>0</v>
      </c>
    </row>
    <row r="1144" spans="1:36" x14ac:dyDescent="0.2">
      <c r="A1144" s="33">
        <f t="shared" si="225"/>
        <v>3000</v>
      </c>
      <c r="B1144" s="33">
        <f t="shared" si="226"/>
        <v>3300</v>
      </c>
      <c r="C1144" s="34" t="s">
        <v>17</v>
      </c>
      <c r="D1144" s="34" t="str">
        <f t="shared" si="227"/>
        <v>2</v>
      </c>
      <c r="E1144" s="34">
        <f t="shared" si="228"/>
        <v>5</v>
      </c>
      <c r="F1144" s="34" t="str">
        <f t="shared" si="229"/>
        <v>04</v>
      </c>
      <c r="G1144" s="34" t="str">
        <f t="shared" si="230"/>
        <v>005</v>
      </c>
      <c r="H1144" s="33" t="str">
        <f t="shared" si="231"/>
        <v>E001</v>
      </c>
      <c r="I1144" s="34">
        <f t="shared" si="232"/>
        <v>33903</v>
      </c>
      <c r="J1144" s="34">
        <f t="shared" si="223"/>
        <v>1</v>
      </c>
      <c r="K1144" s="34">
        <f t="shared" si="233"/>
        <v>1</v>
      </c>
      <c r="L1144" s="34">
        <f t="shared" si="234"/>
        <v>30</v>
      </c>
      <c r="M1144" s="34" t="s">
        <v>22</v>
      </c>
      <c r="N1144" s="30">
        <v>40050</v>
      </c>
      <c r="O1144" s="30" t="s">
        <v>55</v>
      </c>
      <c r="P1144" s="30">
        <v>57</v>
      </c>
      <c r="Q1144" s="30">
        <v>0</v>
      </c>
      <c r="R1144" s="30">
        <v>33903</v>
      </c>
      <c r="S1144" s="24">
        <f t="shared" si="224"/>
        <v>58000</v>
      </c>
      <c r="T1144" s="24">
        <v>0</v>
      </c>
      <c r="U1144" s="24">
        <v>0</v>
      </c>
      <c r="V1144" s="24">
        <v>0</v>
      </c>
      <c r="W1144" s="24">
        <v>0</v>
      </c>
      <c r="X1144" s="24">
        <v>0</v>
      </c>
      <c r="Y1144" s="24">
        <v>0</v>
      </c>
      <c r="Z1144" s="24">
        <v>0</v>
      </c>
      <c r="AA1144" s="24">
        <v>0</v>
      </c>
      <c r="AB1144" s="24">
        <v>0</v>
      </c>
      <c r="AC1144" s="24">
        <v>29000</v>
      </c>
      <c r="AD1144" s="24">
        <v>29000</v>
      </c>
      <c r="AE1144" s="24"/>
      <c r="AF1144" s="24"/>
      <c r="AG1144" s="35">
        <v>58000</v>
      </c>
      <c r="AH1144" s="24">
        <f t="shared" si="235"/>
        <v>0</v>
      </c>
      <c r="AI1144" s="24"/>
      <c r="AJ1144" s="24"/>
    </row>
    <row r="1145" spans="1:36" x14ac:dyDescent="0.2">
      <c r="A1145" s="33">
        <f t="shared" si="225"/>
        <v>3000</v>
      </c>
      <c r="B1145" s="33">
        <f t="shared" si="226"/>
        <v>3500</v>
      </c>
      <c r="C1145" s="34" t="s">
        <v>17</v>
      </c>
      <c r="D1145" s="34" t="str">
        <f t="shared" si="227"/>
        <v>2</v>
      </c>
      <c r="E1145" s="34">
        <f t="shared" si="228"/>
        <v>5</v>
      </c>
      <c r="F1145" s="34" t="str">
        <f t="shared" si="229"/>
        <v>04</v>
      </c>
      <c r="G1145" s="34" t="str">
        <f t="shared" si="230"/>
        <v>005</v>
      </c>
      <c r="H1145" s="33" t="str">
        <f t="shared" si="231"/>
        <v>E001</v>
      </c>
      <c r="I1145" s="34">
        <f t="shared" si="232"/>
        <v>35101</v>
      </c>
      <c r="J1145" s="34">
        <f t="shared" si="223"/>
        <v>1</v>
      </c>
      <c r="K1145" s="34">
        <f t="shared" si="233"/>
        <v>1</v>
      </c>
      <c r="L1145" s="34">
        <f t="shared" si="234"/>
        <v>30</v>
      </c>
      <c r="M1145" s="34" t="s">
        <v>22</v>
      </c>
      <c r="N1145" s="30">
        <v>40050</v>
      </c>
      <c r="O1145" s="30" t="s">
        <v>55</v>
      </c>
      <c r="P1145" s="30">
        <v>57</v>
      </c>
      <c r="Q1145" s="30">
        <v>0</v>
      </c>
      <c r="R1145" s="30">
        <v>35101</v>
      </c>
      <c r="S1145" s="24">
        <f t="shared" si="224"/>
        <v>1769000</v>
      </c>
      <c r="T1145" s="24">
        <v>0</v>
      </c>
      <c r="U1145" s="24">
        <v>0</v>
      </c>
      <c r="V1145" s="24">
        <v>0</v>
      </c>
      <c r="W1145" s="24">
        <v>0</v>
      </c>
      <c r="X1145" s="24">
        <v>0</v>
      </c>
      <c r="Y1145" s="24">
        <v>0</v>
      </c>
      <c r="Z1145" s="24">
        <v>0</v>
      </c>
      <c r="AA1145" s="24">
        <v>650000</v>
      </c>
      <c r="AB1145" s="24">
        <v>650000</v>
      </c>
      <c r="AC1145" s="24">
        <v>469000</v>
      </c>
      <c r="AD1145" s="24">
        <v>0</v>
      </c>
      <c r="AE1145" s="24">
        <v>0</v>
      </c>
      <c r="AF1145" s="24"/>
      <c r="AG1145" s="35">
        <v>1769000</v>
      </c>
      <c r="AH1145" s="24">
        <f t="shared" si="235"/>
        <v>0</v>
      </c>
    </row>
    <row r="1146" spans="1:36" x14ac:dyDescent="0.2">
      <c r="A1146" s="33">
        <f t="shared" si="225"/>
        <v>3000</v>
      </c>
      <c r="B1146" s="33">
        <f t="shared" si="226"/>
        <v>3500</v>
      </c>
      <c r="C1146" s="34" t="s">
        <v>17</v>
      </c>
      <c r="D1146" s="34" t="str">
        <f t="shared" si="227"/>
        <v>2</v>
      </c>
      <c r="E1146" s="34">
        <f t="shared" si="228"/>
        <v>5</v>
      </c>
      <c r="F1146" s="34" t="str">
        <f t="shared" si="229"/>
        <v>04</v>
      </c>
      <c r="G1146" s="34" t="str">
        <f t="shared" si="230"/>
        <v>005</v>
      </c>
      <c r="H1146" s="33" t="str">
        <f t="shared" si="231"/>
        <v>E001</v>
      </c>
      <c r="I1146" s="34">
        <f t="shared" si="232"/>
        <v>35301</v>
      </c>
      <c r="J1146" s="34">
        <f t="shared" si="223"/>
        <v>1</v>
      </c>
      <c r="K1146" s="34">
        <f t="shared" si="233"/>
        <v>1</v>
      </c>
      <c r="L1146" s="34">
        <f t="shared" si="234"/>
        <v>30</v>
      </c>
      <c r="M1146" s="34" t="s">
        <v>22</v>
      </c>
      <c r="N1146" s="30">
        <v>40050</v>
      </c>
      <c r="O1146" s="30" t="s">
        <v>55</v>
      </c>
      <c r="P1146" s="30">
        <v>57</v>
      </c>
      <c r="Q1146" s="30">
        <v>0</v>
      </c>
      <c r="R1146" s="30">
        <v>35301</v>
      </c>
      <c r="S1146" s="24">
        <f t="shared" si="224"/>
        <v>95921.79</v>
      </c>
      <c r="T1146" s="24">
        <v>0</v>
      </c>
      <c r="U1146" s="24">
        <v>0</v>
      </c>
      <c r="V1146" s="24">
        <v>0</v>
      </c>
      <c r="W1146" s="24">
        <v>0</v>
      </c>
      <c r="X1146" s="24">
        <v>0</v>
      </c>
      <c r="Y1146" s="24">
        <v>0</v>
      </c>
      <c r="Z1146" s="24">
        <v>95921.79</v>
      </c>
      <c r="AA1146" s="24">
        <v>0</v>
      </c>
      <c r="AB1146" s="24">
        <v>0</v>
      </c>
      <c r="AC1146" s="24">
        <v>0</v>
      </c>
      <c r="AD1146" s="24">
        <v>0</v>
      </c>
      <c r="AE1146" s="24">
        <v>0</v>
      </c>
      <c r="AF1146" s="24"/>
      <c r="AG1146" s="35">
        <v>95921.79</v>
      </c>
      <c r="AH1146" s="24">
        <f t="shared" si="235"/>
        <v>0</v>
      </c>
    </row>
    <row r="1147" spans="1:36" x14ac:dyDescent="0.2">
      <c r="A1147" s="33">
        <f t="shared" si="225"/>
        <v>3000</v>
      </c>
      <c r="B1147" s="33">
        <f t="shared" si="226"/>
        <v>3500</v>
      </c>
      <c r="C1147" s="34" t="s">
        <v>17</v>
      </c>
      <c r="D1147" s="34" t="str">
        <f t="shared" si="227"/>
        <v>2</v>
      </c>
      <c r="E1147" s="34">
        <f t="shared" si="228"/>
        <v>5</v>
      </c>
      <c r="F1147" s="34" t="str">
        <f t="shared" si="229"/>
        <v>04</v>
      </c>
      <c r="G1147" s="34" t="str">
        <f t="shared" si="230"/>
        <v>005</v>
      </c>
      <c r="H1147" s="33" t="str">
        <f t="shared" si="231"/>
        <v>E001</v>
      </c>
      <c r="I1147" s="34">
        <f t="shared" si="232"/>
        <v>35401</v>
      </c>
      <c r="J1147" s="34">
        <f t="shared" si="223"/>
        <v>1</v>
      </c>
      <c r="K1147" s="34">
        <f t="shared" si="233"/>
        <v>1</v>
      </c>
      <c r="L1147" s="34">
        <f t="shared" si="234"/>
        <v>30</v>
      </c>
      <c r="M1147" s="34" t="s">
        <v>22</v>
      </c>
      <c r="N1147" s="30">
        <v>40050</v>
      </c>
      <c r="O1147" s="30" t="s">
        <v>55</v>
      </c>
      <c r="P1147" s="30">
        <v>57</v>
      </c>
      <c r="Q1147" s="30">
        <v>0</v>
      </c>
      <c r="R1147" s="30">
        <v>35401</v>
      </c>
      <c r="S1147" s="24">
        <f t="shared" si="224"/>
        <v>268581.40000000002</v>
      </c>
      <c r="T1147" s="24">
        <v>0</v>
      </c>
      <c r="U1147" s="24">
        <v>0</v>
      </c>
      <c r="V1147" s="24">
        <v>0</v>
      </c>
      <c r="W1147" s="24">
        <v>0</v>
      </c>
      <c r="X1147" s="24">
        <v>0</v>
      </c>
      <c r="Y1147" s="24">
        <v>0</v>
      </c>
      <c r="Z1147" s="24">
        <v>210000</v>
      </c>
      <c r="AA1147" s="24">
        <v>38581.4</v>
      </c>
      <c r="AB1147" s="24">
        <v>20000</v>
      </c>
      <c r="AC1147" s="24">
        <v>0</v>
      </c>
      <c r="AD1147" s="24">
        <v>0</v>
      </c>
      <c r="AE1147" s="24">
        <v>0</v>
      </c>
      <c r="AF1147" s="24"/>
      <c r="AG1147" s="35">
        <v>268581.40000000002</v>
      </c>
      <c r="AH1147" s="24">
        <f t="shared" si="235"/>
        <v>0</v>
      </c>
    </row>
    <row r="1148" spans="1:36" x14ac:dyDescent="0.2">
      <c r="A1148" s="33">
        <f t="shared" si="225"/>
        <v>3000</v>
      </c>
      <c r="B1148" s="33">
        <f t="shared" si="226"/>
        <v>3500</v>
      </c>
      <c r="C1148" s="34" t="s">
        <v>17</v>
      </c>
      <c r="D1148" s="34" t="str">
        <f t="shared" si="227"/>
        <v>2</v>
      </c>
      <c r="E1148" s="34">
        <f t="shared" si="228"/>
        <v>5</v>
      </c>
      <c r="F1148" s="34" t="str">
        <f t="shared" si="229"/>
        <v>04</v>
      </c>
      <c r="G1148" s="34" t="str">
        <f t="shared" si="230"/>
        <v>005</v>
      </c>
      <c r="H1148" s="33" t="str">
        <f t="shared" si="231"/>
        <v>E001</v>
      </c>
      <c r="I1148" s="34">
        <f t="shared" si="232"/>
        <v>35501</v>
      </c>
      <c r="J1148" s="34">
        <f t="shared" si="223"/>
        <v>1</v>
      </c>
      <c r="K1148" s="34">
        <f t="shared" si="233"/>
        <v>1</v>
      </c>
      <c r="L1148" s="34">
        <f t="shared" si="234"/>
        <v>30</v>
      </c>
      <c r="M1148" s="34" t="s">
        <v>22</v>
      </c>
      <c r="N1148" s="30">
        <v>40050</v>
      </c>
      <c r="O1148" s="30" t="s">
        <v>55</v>
      </c>
      <c r="P1148" s="30">
        <v>57</v>
      </c>
      <c r="Q1148" s="30">
        <v>0</v>
      </c>
      <c r="R1148" s="30">
        <v>35501</v>
      </c>
      <c r="S1148" s="24">
        <f t="shared" si="224"/>
        <v>115000</v>
      </c>
      <c r="T1148" s="24">
        <v>0</v>
      </c>
      <c r="U1148" s="24">
        <v>5443.6</v>
      </c>
      <c r="V1148" s="24">
        <v>0</v>
      </c>
      <c r="W1148" s="24">
        <v>0</v>
      </c>
      <c r="X1148" s="24">
        <v>0</v>
      </c>
      <c r="Y1148" s="24">
        <v>28758</v>
      </c>
      <c r="Z1148" s="24">
        <v>18000</v>
      </c>
      <c r="AA1148" s="24">
        <v>62798.400000000001</v>
      </c>
      <c r="AB1148" s="24">
        <v>0</v>
      </c>
      <c r="AC1148" s="24">
        <v>0</v>
      </c>
      <c r="AD1148" s="24">
        <v>0</v>
      </c>
      <c r="AE1148" s="24">
        <v>0</v>
      </c>
      <c r="AF1148" s="24"/>
      <c r="AG1148" s="35">
        <v>115000</v>
      </c>
      <c r="AH1148" s="24">
        <f t="shared" si="235"/>
        <v>0</v>
      </c>
    </row>
    <row r="1149" spans="1:36" x14ac:dyDescent="0.2">
      <c r="A1149" s="33">
        <f t="shared" si="225"/>
        <v>3000</v>
      </c>
      <c r="B1149" s="33">
        <f t="shared" si="226"/>
        <v>3500</v>
      </c>
      <c r="C1149" s="34" t="s">
        <v>17</v>
      </c>
      <c r="D1149" s="34" t="str">
        <f t="shared" si="227"/>
        <v>2</v>
      </c>
      <c r="E1149" s="34">
        <f t="shared" si="228"/>
        <v>5</v>
      </c>
      <c r="F1149" s="34" t="str">
        <f t="shared" si="229"/>
        <v>04</v>
      </c>
      <c r="G1149" s="34" t="str">
        <f t="shared" si="230"/>
        <v>005</v>
      </c>
      <c r="H1149" s="33" t="str">
        <f t="shared" si="231"/>
        <v>E001</v>
      </c>
      <c r="I1149" s="34">
        <f t="shared" si="232"/>
        <v>35701</v>
      </c>
      <c r="J1149" s="34">
        <f t="shared" si="223"/>
        <v>1</v>
      </c>
      <c r="K1149" s="34">
        <f t="shared" si="233"/>
        <v>1</v>
      </c>
      <c r="L1149" s="34">
        <f t="shared" si="234"/>
        <v>30</v>
      </c>
      <c r="M1149" s="34" t="s">
        <v>22</v>
      </c>
      <c r="N1149" s="30">
        <v>40050</v>
      </c>
      <c r="O1149" s="30" t="s">
        <v>55</v>
      </c>
      <c r="P1149" s="30">
        <v>57</v>
      </c>
      <c r="Q1149" s="30">
        <v>0</v>
      </c>
      <c r="R1149" s="30">
        <v>35701</v>
      </c>
      <c r="S1149" s="24">
        <f t="shared" si="224"/>
        <v>99000</v>
      </c>
      <c r="T1149" s="24">
        <v>0</v>
      </c>
      <c r="U1149" s="24">
        <v>0</v>
      </c>
      <c r="V1149" s="24">
        <v>0</v>
      </c>
      <c r="W1149" s="24">
        <v>0</v>
      </c>
      <c r="X1149" s="24">
        <v>0</v>
      </c>
      <c r="Y1149" s="24"/>
      <c r="Z1149" s="24">
        <v>66000</v>
      </c>
      <c r="AA1149" s="24">
        <v>0</v>
      </c>
      <c r="AB1149" s="24">
        <v>33000</v>
      </c>
      <c r="AC1149" s="24">
        <v>0</v>
      </c>
      <c r="AD1149" s="24">
        <v>0</v>
      </c>
      <c r="AE1149" s="24">
        <v>0</v>
      </c>
      <c r="AF1149" s="24"/>
      <c r="AG1149" s="35">
        <v>99000</v>
      </c>
      <c r="AH1149" s="24">
        <f t="shared" si="235"/>
        <v>0</v>
      </c>
    </row>
    <row r="1150" spans="1:36" x14ac:dyDescent="0.2">
      <c r="A1150" s="33">
        <f t="shared" si="225"/>
        <v>3000</v>
      </c>
      <c r="B1150" s="33">
        <f t="shared" si="226"/>
        <v>3500</v>
      </c>
      <c r="C1150" s="34" t="s">
        <v>17</v>
      </c>
      <c r="D1150" s="34" t="str">
        <f t="shared" si="227"/>
        <v>2</v>
      </c>
      <c r="E1150" s="34">
        <f t="shared" si="228"/>
        <v>5</v>
      </c>
      <c r="F1150" s="34" t="str">
        <f t="shared" si="229"/>
        <v>04</v>
      </c>
      <c r="G1150" s="34" t="str">
        <f t="shared" si="230"/>
        <v>005</v>
      </c>
      <c r="H1150" s="33" t="str">
        <f t="shared" si="231"/>
        <v>E001</v>
      </c>
      <c r="I1150" s="34">
        <f t="shared" si="232"/>
        <v>35801</v>
      </c>
      <c r="J1150" s="34">
        <f t="shared" si="223"/>
        <v>1</v>
      </c>
      <c r="K1150" s="34">
        <f t="shared" si="233"/>
        <v>1</v>
      </c>
      <c r="L1150" s="34">
        <f t="shared" si="234"/>
        <v>30</v>
      </c>
      <c r="M1150" s="34" t="s">
        <v>22</v>
      </c>
      <c r="N1150" s="30">
        <v>40050</v>
      </c>
      <c r="O1150" s="30" t="s">
        <v>55</v>
      </c>
      <c r="P1150" s="30">
        <v>57</v>
      </c>
      <c r="Q1150" s="30">
        <v>0</v>
      </c>
      <c r="R1150" s="30">
        <v>35801</v>
      </c>
      <c r="S1150" s="24">
        <f t="shared" si="224"/>
        <v>638944</v>
      </c>
      <c r="T1150" s="24">
        <v>0</v>
      </c>
      <c r="U1150" s="24">
        <v>46000</v>
      </c>
      <c r="V1150" s="24">
        <v>57307</v>
      </c>
      <c r="W1150" s="24">
        <v>65034</v>
      </c>
      <c r="X1150" s="24">
        <v>50000</v>
      </c>
      <c r="Y1150" s="24">
        <v>46000</v>
      </c>
      <c r="Z1150" s="24">
        <v>80659</v>
      </c>
      <c r="AA1150" s="24">
        <v>25000</v>
      </c>
      <c r="AB1150" s="24">
        <v>50000</v>
      </c>
      <c r="AC1150" s="24">
        <v>85000</v>
      </c>
      <c r="AD1150" s="24">
        <v>50000</v>
      </c>
      <c r="AE1150" s="24">
        <v>83944</v>
      </c>
      <c r="AF1150" s="24"/>
      <c r="AG1150" s="35">
        <v>638944</v>
      </c>
      <c r="AH1150" s="24">
        <f t="shared" si="235"/>
        <v>0</v>
      </c>
    </row>
    <row r="1151" spans="1:36" x14ac:dyDescent="0.2">
      <c r="A1151" s="33">
        <f t="shared" si="225"/>
        <v>3000</v>
      </c>
      <c r="B1151" s="33">
        <f t="shared" si="226"/>
        <v>3700</v>
      </c>
      <c r="C1151" s="34" t="s">
        <v>17</v>
      </c>
      <c r="D1151" s="34" t="str">
        <f t="shared" si="227"/>
        <v>2</v>
      </c>
      <c r="E1151" s="34">
        <f t="shared" si="228"/>
        <v>5</v>
      </c>
      <c r="F1151" s="34" t="str">
        <f t="shared" si="229"/>
        <v>04</v>
      </c>
      <c r="G1151" s="34" t="str">
        <f t="shared" si="230"/>
        <v>005</v>
      </c>
      <c r="H1151" s="33" t="str">
        <f t="shared" si="231"/>
        <v>E001</v>
      </c>
      <c r="I1151" s="34">
        <f t="shared" si="232"/>
        <v>37204</v>
      </c>
      <c r="J1151" s="34">
        <f t="shared" si="223"/>
        <v>1</v>
      </c>
      <c r="K1151" s="34">
        <f t="shared" si="233"/>
        <v>1</v>
      </c>
      <c r="L1151" s="34">
        <f t="shared" si="234"/>
        <v>30</v>
      </c>
      <c r="M1151" s="34" t="s">
        <v>22</v>
      </c>
      <c r="N1151" s="30">
        <v>40050</v>
      </c>
      <c r="O1151" s="30" t="s">
        <v>55</v>
      </c>
      <c r="P1151" s="30">
        <v>57</v>
      </c>
      <c r="Q1151" s="30">
        <v>0</v>
      </c>
      <c r="R1151" s="30">
        <v>37204</v>
      </c>
      <c r="S1151" s="24">
        <f t="shared" si="224"/>
        <v>134290.51</v>
      </c>
      <c r="T1151" s="24">
        <v>10000</v>
      </c>
      <c r="U1151" s="24">
        <v>10000</v>
      </c>
      <c r="V1151" s="24">
        <v>10000</v>
      </c>
      <c r="W1151" s="24">
        <v>10000</v>
      </c>
      <c r="X1151" s="24">
        <v>10000</v>
      </c>
      <c r="Y1151" s="24">
        <v>10000</v>
      </c>
      <c r="Z1151" s="24">
        <v>10000</v>
      </c>
      <c r="AA1151" s="24">
        <v>10000</v>
      </c>
      <c r="AB1151" s="24">
        <v>10000</v>
      </c>
      <c r="AC1151" s="24">
        <v>10000</v>
      </c>
      <c r="AD1151" s="24">
        <v>10000</v>
      </c>
      <c r="AE1151" s="24">
        <v>24290.51</v>
      </c>
      <c r="AF1151" s="24"/>
      <c r="AG1151" s="35">
        <v>134290.51</v>
      </c>
      <c r="AH1151" s="24">
        <f t="shared" si="235"/>
        <v>0</v>
      </c>
    </row>
    <row r="1152" spans="1:36" x14ac:dyDescent="0.2">
      <c r="A1152" s="33">
        <f t="shared" si="225"/>
        <v>3000</v>
      </c>
      <c r="B1152" s="33">
        <f t="shared" si="226"/>
        <v>3700</v>
      </c>
      <c r="C1152" s="34" t="s">
        <v>17</v>
      </c>
      <c r="D1152" s="34" t="str">
        <f t="shared" si="227"/>
        <v>2</v>
      </c>
      <c r="E1152" s="34">
        <f t="shared" si="228"/>
        <v>5</v>
      </c>
      <c r="F1152" s="34" t="str">
        <f t="shared" si="229"/>
        <v>04</v>
      </c>
      <c r="G1152" s="34" t="str">
        <f t="shared" si="230"/>
        <v>005</v>
      </c>
      <c r="H1152" s="33" t="str">
        <f t="shared" si="231"/>
        <v>E001</v>
      </c>
      <c r="I1152" s="34">
        <f t="shared" si="232"/>
        <v>37504</v>
      </c>
      <c r="J1152" s="34">
        <f t="shared" si="223"/>
        <v>1</v>
      </c>
      <c r="K1152" s="34">
        <f t="shared" si="233"/>
        <v>1</v>
      </c>
      <c r="L1152" s="34">
        <f t="shared" si="234"/>
        <v>30</v>
      </c>
      <c r="M1152" s="34" t="s">
        <v>22</v>
      </c>
      <c r="N1152" s="30">
        <v>40050</v>
      </c>
      <c r="O1152" s="30" t="s">
        <v>55</v>
      </c>
      <c r="P1152" s="30">
        <v>57</v>
      </c>
      <c r="Q1152" s="30">
        <v>0</v>
      </c>
      <c r="R1152" s="30">
        <v>37504</v>
      </c>
      <c r="S1152" s="24">
        <f t="shared" si="224"/>
        <v>230212.3</v>
      </c>
      <c r="T1152" s="24">
        <v>15000</v>
      </c>
      <c r="U1152" s="24">
        <v>20000</v>
      </c>
      <c r="V1152" s="24">
        <v>15000</v>
      </c>
      <c r="W1152" s="24">
        <v>20000</v>
      </c>
      <c r="X1152" s="24">
        <v>20000</v>
      </c>
      <c r="Y1152" s="24">
        <v>20000</v>
      </c>
      <c r="Z1152" s="24">
        <v>20000</v>
      </c>
      <c r="AA1152" s="24">
        <v>20000</v>
      </c>
      <c r="AB1152" s="24">
        <v>20000</v>
      </c>
      <c r="AC1152" s="24">
        <v>20000</v>
      </c>
      <c r="AD1152" s="24">
        <v>20000</v>
      </c>
      <c r="AE1152" s="24">
        <v>20212.3</v>
      </c>
      <c r="AF1152" s="24"/>
      <c r="AG1152" s="35">
        <v>230212.3</v>
      </c>
      <c r="AH1152" s="24">
        <f t="shared" si="235"/>
        <v>0</v>
      </c>
    </row>
    <row r="1153" spans="1:34" x14ac:dyDescent="0.2">
      <c r="A1153" s="33">
        <f t="shared" si="225"/>
        <v>3000</v>
      </c>
      <c r="B1153" s="33">
        <f t="shared" si="226"/>
        <v>3900</v>
      </c>
      <c r="C1153" s="34" t="s">
        <v>17</v>
      </c>
      <c r="D1153" s="34" t="str">
        <f t="shared" si="227"/>
        <v>2</v>
      </c>
      <c r="E1153" s="34">
        <f t="shared" si="228"/>
        <v>5</v>
      </c>
      <c r="F1153" s="34" t="str">
        <f t="shared" si="229"/>
        <v>04</v>
      </c>
      <c r="G1153" s="34" t="str">
        <f t="shared" si="230"/>
        <v>005</v>
      </c>
      <c r="H1153" s="33" t="str">
        <f t="shared" si="231"/>
        <v>E001</v>
      </c>
      <c r="I1153" s="34">
        <f t="shared" si="232"/>
        <v>39202</v>
      </c>
      <c r="J1153" s="34">
        <f t="shared" si="223"/>
        <v>1</v>
      </c>
      <c r="K1153" s="34">
        <f t="shared" si="233"/>
        <v>1</v>
      </c>
      <c r="L1153" s="34">
        <f t="shared" si="234"/>
        <v>30</v>
      </c>
      <c r="M1153" s="34" t="s">
        <v>22</v>
      </c>
      <c r="N1153" s="30">
        <v>40050</v>
      </c>
      <c r="O1153" s="30" t="s">
        <v>55</v>
      </c>
      <c r="P1153" s="30">
        <v>57</v>
      </c>
      <c r="Q1153" s="30">
        <v>0</v>
      </c>
      <c r="R1153" s="30">
        <v>39202</v>
      </c>
      <c r="S1153" s="24">
        <f t="shared" si="224"/>
        <v>86042.18</v>
      </c>
      <c r="T1153" s="24">
        <v>70000</v>
      </c>
      <c r="U1153" s="24">
        <v>1300</v>
      </c>
      <c r="V1153" s="24">
        <v>1300</v>
      </c>
      <c r="W1153" s="24">
        <v>1300</v>
      </c>
      <c r="X1153" s="24">
        <v>1300</v>
      </c>
      <c r="Y1153" s="24">
        <v>1300</v>
      </c>
      <c r="Z1153" s="24">
        <v>2200</v>
      </c>
      <c r="AA1153" s="24">
        <v>2200</v>
      </c>
      <c r="AB1153" s="24">
        <v>2200</v>
      </c>
      <c r="AC1153" s="24">
        <v>1000</v>
      </c>
      <c r="AD1153" s="24">
        <v>1000</v>
      </c>
      <c r="AE1153" s="24">
        <v>942.18</v>
      </c>
      <c r="AF1153" s="24"/>
      <c r="AG1153" s="35">
        <v>86042.18</v>
      </c>
      <c r="AH1153" s="24">
        <f t="shared" si="235"/>
        <v>0</v>
      </c>
    </row>
    <row r="1154" spans="1:34" x14ac:dyDescent="0.2">
      <c r="A1154" s="33">
        <f t="shared" si="225"/>
        <v>2000</v>
      </c>
      <c r="B1154" s="33">
        <f t="shared" si="226"/>
        <v>2200</v>
      </c>
      <c r="C1154" s="34" t="s">
        <v>17</v>
      </c>
      <c r="D1154" s="34" t="str">
        <f t="shared" si="227"/>
        <v>2</v>
      </c>
      <c r="E1154" s="34">
        <f t="shared" si="228"/>
        <v>5</v>
      </c>
      <c r="F1154" s="34" t="str">
        <f t="shared" si="229"/>
        <v>04</v>
      </c>
      <c r="G1154" s="34" t="str">
        <f t="shared" si="230"/>
        <v>005</v>
      </c>
      <c r="H1154" s="33" t="str">
        <f t="shared" si="231"/>
        <v>E001</v>
      </c>
      <c r="I1154" s="34">
        <f t="shared" si="232"/>
        <v>22201</v>
      </c>
      <c r="J1154" s="34">
        <f t="shared" si="223"/>
        <v>1</v>
      </c>
      <c r="K1154" s="34">
        <f t="shared" si="233"/>
        <v>4</v>
      </c>
      <c r="L1154" s="34">
        <f t="shared" si="234"/>
        <v>30</v>
      </c>
      <c r="M1154" s="34" t="s">
        <v>22</v>
      </c>
      <c r="N1154" s="32">
        <v>40050</v>
      </c>
      <c r="O1154" s="32" t="s">
        <v>55</v>
      </c>
      <c r="P1154" s="32">
        <v>57</v>
      </c>
      <c r="Q1154" s="32">
        <v>1</v>
      </c>
      <c r="R1154" s="32">
        <v>22201</v>
      </c>
      <c r="S1154" s="37">
        <f t="shared" si="224"/>
        <v>201046</v>
      </c>
      <c r="T1154" s="37">
        <v>0</v>
      </c>
      <c r="U1154" s="37">
        <v>0</v>
      </c>
      <c r="V1154" s="37">
        <v>30000</v>
      </c>
      <c r="W1154" s="37">
        <v>29760</v>
      </c>
      <c r="X1154" s="37">
        <v>17301.73</v>
      </c>
      <c r="Y1154" s="37">
        <v>11743.27</v>
      </c>
      <c r="Z1154" s="37">
        <v>0</v>
      </c>
      <c r="AA1154" s="37">
        <v>21565</v>
      </c>
      <c r="AB1154" s="37">
        <v>0</v>
      </c>
      <c r="AC1154" s="37">
        <v>0</v>
      </c>
      <c r="AD1154" s="37">
        <v>48510</v>
      </c>
      <c r="AE1154" s="37">
        <v>42166</v>
      </c>
      <c r="AG1154" s="36">
        <v>201046</v>
      </c>
      <c r="AH1154" s="24">
        <f t="shared" si="235"/>
        <v>0</v>
      </c>
    </row>
    <row r="1155" spans="1:34" x14ac:dyDescent="0.2">
      <c r="A1155" s="33">
        <f t="shared" si="225"/>
        <v>2000</v>
      </c>
      <c r="B1155" s="33">
        <f t="shared" si="226"/>
        <v>2400</v>
      </c>
      <c r="C1155" s="34" t="s">
        <v>17</v>
      </c>
      <c r="D1155" s="34" t="str">
        <f t="shared" si="227"/>
        <v>2</v>
      </c>
      <c r="E1155" s="34">
        <f t="shared" si="228"/>
        <v>5</v>
      </c>
      <c r="F1155" s="34" t="str">
        <f t="shared" si="229"/>
        <v>04</v>
      </c>
      <c r="G1155" s="34" t="str">
        <f t="shared" si="230"/>
        <v>005</v>
      </c>
      <c r="H1155" s="33" t="str">
        <f t="shared" si="231"/>
        <v>E001</v>
      </c>
      <c r="I1155" s="34">
        <f t="shared" si="232"/>
        <v>24201</v>
      </c>
      <c r="J1155" s="34">
        <f t="shared" ref="J1155:J1218" si="236">IF($A1155&lt;=4000,1,IF($A1155=5000,2,IF($A1155=6000,3,"")))</f>
        <v>1</v>
      </c>
      <c r="K1155" s="34">
        <f t="shared" si="233"/>
        <v>4</v>
      </c>
      <c r="L1155" s="34">
        <f t="shared" si="234"/>
        <v>30</v>
      </c>
      <c r="M1155" s="34" t="s">
        <v>22</v>
      </c>
      <c r="N1155" s="32">
        <v>40050</v>
      </c>
      <c r="O1155" s="32" t="s">
        <v>55</v>
      </c>
      <c r="P1155" s="32">
        <v>57</v>
      </c>
      <c r="Q1155" s="32">
        <v>1</v>
      </c>
      <c r="R1155" s="32">
        <v>24201</v>
      </c>
      <c r="S1155" s="37">
        <f t="shared" ref="S1155:S1218" si="237">SUM(T1155:AE1155)</f>
        <v>3000</v>
      </c>
      <c r="T1155" s="37">
        <v>0</v>
      </c>
      <c r="U1155" s="37">
        <v>0</v>
      </c>
      <c r="V1155" s="37">
        <v>0</v>
      </c>
      <c r="W1155" s="37">
        <v>0</v>
      </c>
      <c r="X1155" s="37">
        <v>0</v>
      </c>
      <c r="Y1155" s="37">
        <v>0</v>
      </c>
      <c r="Z1155" s="37">
        <v>0</v>
      </c>
      <c r="AA1155" s="37">
        <v>0</v>
      </c>
      <c r="AB1155" s="37">
        <v>0</v>
      </c>
      <c r="AC1155" s="37">
        <v>3000</v>
      </c>
      <c r="AD1155" s="37">
        <v>0</v>
      </c>
      <c r="AE1155" s="37">
        <v>0</v>
      </c>
      <c r="AG1155" s="36">
        <v>3000</v>
      </c>
      <c r="AH1155" s="24">
        <f t="shared" si="235"/>
        <v>0</v>
      </c>
    </row>
    <row r="1156" spans="1:34" x14ac:dyDescent="0.2">
      <c r="A1156" s="33">
        <f t="shared" ref="A1156:A1219" si="238">LEFT(B1156,1)*1000</f>
        <v>2000</v>
      </c>
      <c r="B1156" s="33">
        <f t="shared" ref="B1156:B1219" si="239">LEFT(R1156,2)*100</f>
        <v>2400</v>
      </c>
      <c r="C1156" s="34" t="s">
        <v>17</v>
      </c>
      <c r="D1156" s="34" t="str">
        <f t="shared" ref="D1156:D1219" si="240">IF($H1156="O001",1,"2")</f>
        <v>2</v>
      </c>
      <c r="E1156" s="34">
        <f t="shared" ref="E1156:E1219" si="241">IF($H1156="O001",3,5)</f>
        <v>5</v>
      </c>
      <c r="F1156" s="34" t="str">
        <f t="shared" ref="F1156:F1219" si="242">IF($H1156="E001","04",IF($H1156="M001","04",IF($H1156="O001","04","")))</f>
        <v>04</v>
      </c>
      <c r="G1156" s="34" t="str">
        <f t="shared" ref="G1156:G1219" si="243">IF($H1156="E001","005",IF($H1156="M001","002",IF($H1156="O001","001","")))</f>
        <v>005</v>
      </c>
      <c r="H1156" s="33" t="str">
        <f t="shared" ref="H1156:H1219" si="244">LEFT($O1156,2)&amp;"01"</f>
        <v>E001</v>
      </c>
      <c r="I1156" s="34">
        <f t="shared" ref="I1156:I1219" si="245">R1156</f>
        <v>24601</v>
      </c>
      <c r="J1156" s="34">
        <f t="shared" si="236"/>
        <v>1</v>
      </c>
      <c r="K1156" s="34">
        <f t="shared" ref="K1156:K1219" si="246">IF($Q1156=1,4,IF($Q1156=4,4,1))</f>
        <v>4</v>
      </c>
      <c r="L1156" s="34">
        <f t="shared" ref="L1156:L1219" si="247">IF(N1156=40010,27,IF(N1156=40020,24,IF(N1156=40030,30,IF(N1156=40040,21,IF(N1156=40050,30,IF(N1156=40060,4,15))))))</f>
        <v>30</v>
      </c>
      <c r="M1156" s="34" t="s">
        <v>22</v>
      </c>
      <c r="N1156" s="32">
        <v>40050</v>
      </c>
      <c r="O1156" s="32" t="s">
        <v>55</v>
      </c>
      <c r="P1156" s="32">
        <v>57</v>
      </c>
      <c r="Q1156" s="32">
        <v>1</v>
      </c>
      <c r="R1156" s="32">
        <v>24601</v>
      </c>
      <c r="S1156" s="37">
        <f t="shared" si="237"/>
        <v>187775.34</v>
      </c>
      <c r="T1156" s="37">
        <v>0</v>
      </c>
      <c r="U1156" s="37">
        <v>40849.69</v>
      </c>
      <c r="V1156" s="37">
        <v>16221</v>
      </c>
      <c r="W1156" s="37">
        <v>10830</v>
      </c>
      <c r="X1156" s="37">
        <v>0</v>
      </c>
      <c r="Y1156" s="37">
        <v>32997.360000000001</v>
      </c>
      <c r="Z1156" s="37">
        <v>32999.94</v>
      </c>
      <c r="AA1156" s="37">
        <v>0</v>
      </c>
      <c r="AB1156" s="37">
        <v>19877.38</v>
      </c>
      <c r="AC1156" s="37">
        <v>0</v>
      </c>
      <c r="AD1156" s="37">
        <v>0</v>
      </c>
      <c r="AE1156" s="37">
        <v>33999.97</v>
      </c>
      <c r="AG1156" s="36">
        <v>187775.34</v>
      </c>
      <c r="AH1156" s="24">
        <f t="shared" ref="AH1156:AH1219" si="248">S1156-AG1156</f>
        <v>0</v>
      </c>
    </row>
    <row r="1157" spans="1:34" x14ac:dyDescent="0.2">
      <c r="A1157" s="33">
        <f t="shared" si="238"/>
        <v>2000</v>
      </c>
      <c r="B1157" s="33">
        <f t="shared" si="239"/>
        <v>2400</v>
      </c>
      <c r="C1157" s="34" t="s">
        <v>17</v>
      </c>
      <c r="D1157" s="34" t="str">
        <f t="shared" si="240"/>
        <v>2</v>
      </c>
      <c r="E1157" s="34">
        <f t="shared" si="241"/>
        <v>5</v>
      </c>
      <c r="F1157" s="34" t="str">
        <f t="shared" si="242"/>
        <v>04</v>
      </c>
      <c r="G1157" s="34" t="str">
        <f t="shared" si="243"/>
        <v>005</v>
      </c>
      <c r="H1157" s="33" t="str">
        <f t="shared" si="244"/>
        <v>E001</v>
      </c>
      <c r="I1157" s="34">
        <f t="shared" si="245"/>
        <v>24701</v>
      </c>
      <c r="J1157" s="34">
        <f t="shared" si="236"/>
        <v>1</v>
      </c>
      <c r="K1157" s="34">
        <f t="shared" si="246"/>
        <v>4</v>
      </c>
      <c r="L1157" s="34">
        <f t="shared" si="247"/>
        <v>30</v>
      </c>
      <c r="M1157" s="34" t="s">
        <v>22</v>
      </c>
      <c r="N1157" s="32">
        <v>40050</v>
      </c>
      <c r="O1157" s="32" t="s">
        <v>55</v>
      </c>
      <c r="P1157" s="32">
        <v>57</v>
      </c>
      <c r="Q1157" s="32">
        <v>1</v>
      </c>
      <c r="R1157" s="32">
        <v>24701</v>
      </c>
      <c r="S1157" s="37">
        <f t="shared" si="237"/>
        <v>86041.18</v>
      </c>
      <c r="T1157" s="37">
        <v>0</v>
      </c>
      <c r="U1157" s="37">
        <v>0</v>
      </c>
      <c r="V1157" s="37">
        <v>0</v>
      </c>
      <c r="W1157" s="37">
        <v>0</v>
      </c>
      <c r="X1157" s="37">
        <v>0</v>
      </c>
      <c r="Y1157" s="37">
        <v>0</v>
      </c>
      <c r="Z1157" s="37">
        <v>0</v>
      </c>
      <c r="AA1157" s="37">
        <v>0</v>
      </c>
      <c r="AB1157" s="37">
        <v>53531.92</v>
      </c>
      <c r="AC1157" s="37">
        <v>5011.2</v>
      </c>
      <c r="AD1157" s="37">
        <v>27498.06</v>
      </c>
      <c r="AE1157" s="37">
        <v>0</v>
      </c>
      <c r="AG1157" s="36">
        <v>86041.18</v>
      </c>
      <c r="AH1157" s="24">
        <f t="shared" si="248"/>
        <v>0</v>
      </c>
    </row>
    <row r="1158" spans="1:34" x14ac:dyDescent="0.2">
      <c r="A1158" s="33">
        <f t="shared" si="238"/>
        <v>2000</v>
      </c>
      <c r="B1158" s="33">
        <f t="shared" si="239"/>
        <v>2400</v>
      </c>
      <c r="C1158" s="34" t="s">
        <v>17</v>
      </c>
      <c r="D1158" s="34" t="str">
        <f t="shared" si="240"/>
        <v>2</v>
      </c>
      <c r="E1158" s="34">
        <f t="shared" si="241"/>
        <v>5</v>
      </c>
      <c r="F1158" s="34" t="str">
        <f t="shared" si="242"/>
        <v>04</v>
      </c>
      <c r="G1158" s="34" t="str">
        <f t="shared" si="243"/>
        <v>005</v>
      </c>
      <c r="H1158" s="33" t="str">
        <f t="shared" si="244"/>
        <v>E001</v>
      </c>
      <c r="I1158" s="34">
        <f t="shared" si="245"/>
        <v>24801</v>
      </c>
      <c r="J1158" s="34">
        <f t="shared" si="236"/>
        <v>1</v>
      </c>
      <c r="K1158" s="34">
        <f t="shared" si="246"/>
        <v>4</v>
      </c>
      <c r="L1158" s="34">
        <f t="shared" si="247"/>
        <v>30</v>
      </c>
      <c r="M1158" s="34" t="s">
        <v>22</v>
      </c>
      <c r="N1158" s="32">
        <v>40050</v>
      </c>
      <c r="O1158" s="32" t="s">
        <v>55</v>
      </c>
      <c r="P1158" s="32">
        <v>57</v>
      </c>
      <c r="Q1158" s="32">
        <v>1</v>
      </c>
      <c r="R1158" s="32">
        <v>24801</v>
      </c>
      <c r="S1158" s="37">
        <f t="shared" si="237"/>
        <v>76997.899999999994</v>
      </c>
      <c r="T1158" s="37">
        <v>0</v>
      </c>
      <c r="U1158" s="37">
        <v>0</v>
      </c>
      <c r="V1158" s="37">
        <v>0</v>
      </c>
      <c r="W1158" s="37">
        <v>0</v>
      </c>
      <c r="X1158" s="37">
        <v>0</v>
      </c>
      <c r="Y1158" s="37">
        <v>1465.93</v>
      </c>
      <c r="Z1158" s="37">
        <v>0</v>
      </c>
      <c r="AA1158" s="37">
        <v>24587.09</v>
      </c>
      <c r="AB1158" s="37">
        <v>50944.88</v>
      </c>
      <c r="AC1158" s="37">
        <v>0</v>
      </c>
      <c r="AD1158" s="37">
        <v>0</v>
      </c>
      <c r="AE1158" s="37">
        <v>0</v>
      </c>
      <c r="AG1158" s="36">
        <v>76997.899999999994</v>
      </c>
      <c r="AH1158" s="24">
        <f t="shared" si="248"/>
        <v>0</v>
      </c>
    </row>
    <row r="1159" spans="1:34" x14ac:dyDescent="0.2">
      <c r="A1159" s="33">
        <f t="shared" si="238"/>
        <v>2000</v>
      </c>
      <c r="B1159" s="33">
        <f t="shared" si="239"/>
        <v>2400</v>
      </c>
      <c r="C1159" s="34" t="s">
        <v>17</v>
      </c>
      <c r="D1159" s="34" t="str">
        <f t="shared" si="240"/>
        <v>2</v>
      </c>
      <c r="E1159" s="34">
        <f t="shared" si="241"/>
        <v>5</v>
      </c>
      <c r="F1159" s="34" t="str">
        <f t="shared" si="242"/>
        <v>04</v>
      </c>
      <c r="G1159" s="34" t="str">
        <f t="shared" si="243"/>
        <v>005</v>
      </c>
      <c r="H1159" s="33" t="str">
        <f t="shared" si="244"/>
        <v>E001</v>
      </c>
      <c r="I1159" s="34">
        <f t="shared" si="245"/>
        <v>24901</v>
      </c>
      <c r="J1159" s="34">
        <f t="shared" si="236"/>
        <v>1</v>
      </c>
      <c r="K1159" s="34">
        <f t="shared" si="246"/>
        <v>4</v>
      </c>
      <c r="L1159" s="34">
        <f t="shared" si="247"/>
        <v>30</v>
      </c>
      <c r="M1159" s="34" t="s">
        <v>22</v>
      </c>
      <c r="N1159" s="32">
        <v>40050</v>
      </c>
      <c r="O1159" s="32" t="s">
        <v>55</v>
      </c>
      <c r="P1159" s="32">
        <v>57</v>
      </c>
      <c r="Q1159" s="32">
        <v>1</v>
      </c>
      <c r="R1159" s="32">
        <v>24901</v>
      </c>
      <c r="S1159" s="37">
        <f t="shared" si="237"/>
        <v>0</v>
      </c>
      <c r="T1159" s="37">
        <v>0</v>
      </c>
      <c r="U1159" s="37">
        <v>0</v>
      </c>
      <c r="V1159" s="37">
        <v>0</v>
      </c>
      <c r="W1159" s="37">
        <v>0</v>
      </c>
      <c r="X1159" s="37">
        <v>0</v>
      </c>
      <c r="Y1159" s="37">
        <v>0</v>
      </c>
      <c r="Z1159" s="37">
        <v>0</v>
      </c>
      <c r="AA1159" s="37">
        <v>0</v>
      </c>
      <c r="AB1159" s="37">
        <v>0</v>
      </c>
      <c r="AC1159" s="37">
        <v>0</v>
      </c>
      <c r="AD1159" s="37">
        <v>0</v>
      </c>
      <c r="AE1159" s="37">
        <v>0</v>
      </c>
      <c r="AG1159" s="36">
        <v>0</v>
      </c>
      <c r="AH1159" s="24">
        <f t="shared" si="248"/>
        <v>0</v>
      </c>
    </row>
    <row r="1160" spans="1:34" x14ac:dyDescent="0.2">
      <c r="A1160" s="33">
        <f t="shared" si="238"/>
        <v>2000</v>
      </c>
      <c r="B1160" s="33">
        <f t="shared" si="239"/>
        <v>2500</v>
      </c>
      <c r="C1160" s="34" t="s">
        <v>17</v>
      </c>
      <c r="D1160" s="34" t="str">
        <f t="shared" si="240"/>
        <v>2</v>
      </c>
      <c r="E1160" s="34">
        <f t="shared" si="241"/>
        <v>5</v>
      </c>
      <c r="F1160" s="34" t="str">
        <f t="shared" si="242"/>
        <v>04</v>
      </c>
      <c r="G1160" s="34" t="str">
        <f t="shared" si="243"/>
        <v>005</v>
      </c>
      <c r="H1160" s="33" t="str">
        <f t="shared" si="244"/>
        <v>E001</v>
      </c>
      <c r="I1160" s="34">
        <f t="shared" si="245"/>
        <v>25101</v>
      </c>
      <c r="J1160" s="34">
        <f t="shared" si="236"/>
        <v>1</v>
      </c>
      <c r="K1160" s="34">
        <f t="shared" si="246"/>
        <v>4</v>
      </c>
      <c r="L1160" s="34">
        <f t="shared" si="247"/>
        <v>30</v>
      </c>
      <c r="M1160" s="34" t="s">
        <v>22</v>
      </c>
      <c r="N1160" s="32">
        <v>40050</v>
      </c>
      <c r="O1160" s="32" t="s">
        <v>55</v>
      </c>
      <c r="P1160" s="32">
        <v>57</v>
      </c>
      <c r="Q1160" s="32">
        <v>1</v>
      </c>
      <c r="R1160" s="32">
        <v>25101</v>
      </c>
      <c r="S1160" s="37">
        <f t="shared" si="237"/>
        <v>35809.199999999997</v>
      </c>
      <c r="T1160" s="37">
        <v>0</v>
      </c>
      <c r="U1160" s="37">
        <v>0</v>
      </c>
      <c r="V1160" s="37">
        <v>0</v>
      </c>
      <c r="W1160" s="37">
        <v>0</v>
      </c>
      <c r="X1160" s="37">
        <v>0</v>
      </c>
      <c r="Y1160" s="37">
        <v>0</v>
      </c>
      <c r="Z1160" s="37">
        <v>0</v>
      </c>
      <c r="AA1160" s="37">
        <v>0</v>
      </c>
      <c r="AB1160" s="37">
        <v>29928</v>
      </c>
      <c r="AC1160" s="37">
        <v>0</v>
      </c>
      <c r="AD1160" s="37">
        <v>3712</v>
      </c>
      <c r="AE1160" s="37">
        <v>2169.1999999999998</v>
      </c>
      <c r="AG1160" s="36">
        <v>35809.199999999997</v>
      </c>
      <c r="AH1160" s="24">
        <f t="shared" si="248"/>
        <v>0</v>
      </c>
    </row>
    <row r="1161" spans="1:34" x14ac:dyDescent="0.2">
      <c r="A1161" s="33">
        <f t="shared" si="238"/>
        <v>2000</v>
      </c>
      <c r="B1161" s="33">
        <f t="shared" si="239"/>
        <v>2500</v>
      </c>
      <c r="C1161" s="34" t="s">
        <v>17</v>
      </c>
      <c r="D1161" s="34" t="str">
        <f t="shared" si="240"/>
        <v>2</v>
      </c>
      <c r="E1161" s="34">
        <f t="shared" si="241"/>
        <v>5</v>
      </c>
      <c r="F1161" s="34" t="str">
        <f t="shared" si="242"/>
        <v>04</v>
      </c>
      <c r="G1161" s="34" t="str">
        <f t="shared" si="243"/>
        <v>005</v>
      </c>
      <c r="H1161" s="33" t="str">
        <f t="shared" si="244"/>
        <v>E001</v>
      </c>
      <c r="I1161" s="34">
        <f t="shared" si="245"/>
        <v>25201</v>
      </c>
      <c r="J1161" s="34">
        <f t="shared" si="236"/>
        <v>1</v>
      </c>
      <c r="K1161" s="34">
        <f t="shared" si="246"/>
        <v>4</v>
      </c>
      <c r="L1161" s="34">
        <f t="shared" si="247"/>
        <v>30</v>
      </c>
      <c r="M1161" s="34" t="s">
        <v>22</v>
      </c>
      <c r="N1161" s="32">
        <v>40050</v>
      </c>
      <c r="O1161" s="32" t="s">
        <v>55</v>
      </c>
      <c r="P1161" s="32">
        <v>57</v>
      </c>
      <c r="Q1161" s="32">
        <v>1</v>
      </c>
      <c r="R1161" s="32">
        <v>25201</v>
      </c>
      <c r="S1161" s="37">
        <f t="shared" si="237"/>
        <v>44762.9</v>
      </c>
      <c r="T1161" s="37">
        <v>0</v>
      </c>
      <c r="U1161" s="37">
        <v>0</v>
      </c>
      <c r="V1161" s="37">
        <v>0</v>
      </c>
      <c r="W1161" s="37">
        <v>0</v>
      </c>
      <c r="X1161" s="37">
        <v>0</v>
      </c>
      <c r="Y1161" s="37">
        <v>0</v>
      </c>
      <c r="Z1161" s="37">
        <v>0</v>
      </c>
      <c r="AA1161" s="37">
        <v>0</v>
      </c>
      <c r="AB1161" s="37">
        <v>0</v>
      </c>
      <c r="AC1161" s="37">
        <v>17997.400000000001</v>
      </c>
      <c r="AD1161" s="37">
        <v>22255.5</v>
      </c>
      <c r="AE1161" s="37">
        <v>4510</v>
      </c>
      <c r="AG1161" s="36">
        <v>44762.9</v>
      </c>
      <c r="AH1161" s="24">
        <f t="shared" si="248"/>
        <v>0</v>
      </c>
    </row>
    <row r="1162" spans="1:34" x14ac:dyDescent="0.2">
      <c r="A1162" s="33">
        <f t="shared" si="238"/>
        <v>2000</v>
      </c>
      <c r="B1162" s="33">
        <f t="shared" si="239"/>
        <v>2500</v>
      </c>
      <c r="C1162" s="34" t="s">
        <v>17</v>
      </c>
      <c r="D1162" s="34" t="str">
        <f t="shared" si="240"/>
        <v>2</v>
      </c>
      <c r="E1162" s="34">
        <f t="shared" si="241"/>
        <v>5</v>
      </c>
      <c r="F1162" s="34" t="str">
        <f t="shared" si="242"/>
        <v>04</v>
      </c>
      <c r="G1162" s="34" t="str">
        <f t="shared" si="243"/>
        <v>005</v>
      </c>
      <c r="H1162" s="33" t="str">
        <f t="shared" si="244"/>
        <v>E001</v>
      </c>
      <c r="I1162" s="34">
        <f t="shared" si="245"/>
        <v>25301</v>
      </c>
      <c r="J1162" s="34">
        <f t="shared" si="236"/>
        <v>1</v>
      </c>
      <c r="K1162" s="34">
        <f t="shared" si="246"/>
        <v>4</v>
      </c>
      <c r="L1162" s="34">
        <f t="shared" si="247"/>
        <v>30</v>
      </c>
      <c r="M1162" s="34" t="s">
        <v>22</v>
      </c>
      <c r="N1162" s="32">
        <v>40050</v>
      </c>
      <c r="O1162" s="32" t="s">
        <v>55</v>
      </c>
      <c r="P1162" s="32">
        <v>57</v>
      </c>
      <c r="Q1162" s="32">
        <v>1</v>
      </c>
      <c r="R1162" s="32">
        <v>25301</v>
      </c>
      <c r="S1162" s="37">
        <f t="shared" si="237"/>
        <v>16416.650000000001</v>
      </c>
      <c r="T1162" s="37">
        <v>0</v>
      </c>
      <c r="U1162" s="37">
        <v>0</v>
      </c>
      <c r="V1162" s="37">
        <v>6016</v>
      </c>
      <c r="W1162" s="37">
        <v>0</v>
      </c>
      <c r="X1162" s="37">
        <v>0</v>
      </c>
      <c r="Y1162" s="37">
        <v>0</v>
      </c>
      <c r="Z1162" s="37">
        <v>0</v>
      </c>
      <c r="AA1162" s="37">
        <v>0</v>
      </c>
      <c r="AB1162" s="37">
        <v>836.07</v>
      </c>
      <c r="AC1162" s="37">
        <v>1806.08</v>
      </c>
      <c r="AD1162" s="37">
        <v>7758.5</v>
      </c>
      <c r="AE1162" s="37">
        <v>0</v>
      </c>
      <c r="AG1162" s="36">
        <v>16416.650000000001</v>
      </c>
      <c r="AH1162" s="24">
        <f t="shared" si="248"/>
        <v>0</v>
      </c>
    </row>
    <row r="1163" spans="1:34" x14ac:dyDescent="0.2">
      <c r="A1163" s="33">
        <f t="shared" si="238"/>
        <v>2000</v>
      </c>
      <c r="B1163" s="33">
        <f t="shared" si="239"/>
        <v>2500</v>
      </c>
      <c r="C1163" s="34" t="s">
        <v>17</v>
      </c>
      <c r="D1163" s="34" t="str">
        <f t="shared" si="240"/>
        <v>2</v>
      </c>
      <c r="E1163" s="34">
        <f t="shared" si="241"/>
        <v>5</v>
      </c>
      <c r="F1163" s="34" t="str">
        <f t="shared" si="242"/>
        <v>04</v>
      </c>
      <c r="G1163" s="34" t="str">
        <f t="shared" si="243"/>
        <v>005</v>
      </c>
      <c r="H1163" s="33" t="str">
        <f t="shared" si="244"/>
        <v>E001</v>
      </c>
      <c r="I1163" s="34">
        <f t="shared" si="245"/>
        <v>25501</v>
      </c>
      <c r="J1163" s="34">
        <f t="shared" si="236"/>
        <v>1</v>
      </c>
      <c r="K1163" s="34">
        <f t="shared" si="246"/>
        <v>4</v>
      </c>
      <c r="L1163" s="34">
        <f t="shared" si="247"/>
        <v>30</v>
      </c>
      <c r="M1163" s="34" t="s">
        <v>22</v>
      </c>
      <c r="N1163" s="32">
        <v>40050</v>
      </c>
      <c r="O1163" s="32" t="s">
        <v>55</v>
      </c>
      <c r="P1163" s="32">
        <v>57</v>
      </c>
      <c r="Q1163" s="32">
        <v>1</v>
      </c>
      <c r="R1163" s="32">
        <v>25501</v>
      </c>
      <c r="S1163" s="37">
        <f t="shared" si="237"/>
        <v>944.8</v>
      </c>
      <c r="T1163" s="37">
        <v>0</v>
      </c>
      <c r="U1163" s="37">
        <v>0</v>
      </c>
      <c r="V1163" s="37">
        <v>0</v>
      </c>
      <c r="W1163" s="37">
        <v>0</v>
      </c>
      <c r="X1163" s="37">
        <v>0</v>
      </c>
      <c r="Y1163" s="37">
        <v>0</v>
      </c>
      <c r="Z1163" s="37">
        <v>0</v>
      </c>
      <c r="AA1163" s="37">
        <v>0</v>
      </c>
      <c r="AB1163" s="37">
        <v>0</v>
      </c>
      <c r="AC1163" s="37">
        <v>0</v>
      </c>
      <c r="AD1163" s="37">
        <v>0</v>
      </c>
      <c r="AE1163" s="37">
        <v>944.8</v>
      </c>
      <c r="AG1163" s="36">
        <v>944.8</v>
      </c>
      <c r="AH1163" s="24">
        <f t="shared" si="248"/>
        <v>0</v>
      </c>
    </row>
    <row r="1164" spans="1:34" x14ac:dyDescent="0.2">
      <c r="A1164" s="33">
        <f t="shared" si="238"/>
        <v>2000</v>
      </c>
      <c r="B1164" s="33">
        <f t="shared" si="239"/>
        <v>2500</v>
      </c>
      <c r="C1164" s="34" t="s">
        <v>17</v>
      </c>
      <c r="D1164" s="34" t="str">
        <f t="shared" si="240"/>
        <v>2</v>
      </c>
      <c r="E1164" s="34">
        <f t="shared" si="241"/>
        <v>5</v>
      </c>
      <c r="F1164" s="34" t="str">
        <f t="shared" si="242"/>
        <v>04</v>
      </c>
      <c r="G1164" s="34" t="str">
        <f t="shared" si="243"/>
        <v>005</v>
      </c>
      <c r="H1164" s="33" t="str">
        <f t="shared" si="244"/>
        <v>E001</v>
      </c>
      <c r="I1164" s="34">
        <f t="shared" si="245"/>
        <v>25901</v>
      </c>
      <c r="J1164" s="34">
        <f t="shared" si="236"/>
        <v>1</v>
      </c>
      <c r="K1164" s="34">
        <f t="shared" si="246"/>
        <v>4</v>
      </c>
      <c r="L1164" s="34">
        <f t="shared" si="247"/>
        <v>30</v>
      </c>
      <c r="M1164" s="34" t="s">
        <v>22</v>
      </c>
      <c r="N1164" s="32">
        <v>40050</v>
      </c>
      <c r="O1164" s="32" t="s">
        <v>55</v>
      </c>
      <c r="P1164" s="32">
        <v>57</v>
      </c>
      <c r="Q1164" s="32">
        <v>1</v>
      </c>
      <c r="R1164" s="32">
        <v>25901</v>
      </c>
      <c r="S1164" s="37">
        <f t="shared" si="237"/>
        <v>563.76</v>
      </c>
      <c r="T1164" s="37">
        <v>0</v>
      </c>
      <c r="U1164" s="37">
        <v>0</v>
      </c>
      <c r="V1164" s="37">
        <v>0</v>
      </c>
      <c r="W1164" s="37">
        <v>0</v>
      </c>
      <c r="X1164" s="37">
        <v>0</v>
      </c>
      <c r="Y1164" s="37">
        <v>0</v>
      </c>
      <c r="Z1164" s="37">
        <v>0</v>
      </c>
      <c r="AA1164" s="37">
        <v>0</v>
      </c>
      <c r="AB1164" s="37">
        <v>0</v>
      </c>
      <c r="AC1164" s="37">
        <v>563.76</v>
      </c>
      <c r="AD1164" s="37">
        <v>0</v>
      </c>
      <c r="AE1164" s="37">
        <v>0</v>
      </c>
      <c r="AG1164" s="36">
        <v>563.76</v>
      </c>
      <c r="AH1164" s="24">
        <f t="shared" si="248"/>
        <v>0</v>
      </c>
    </row>
    <row r="1165" spans="1:34" x14ac:dyDescent="0.2">
      <c r="A1165" s="33">
        <f t="shared" si="238"/>
        <v>2000</v>
      </c>
      <c r="B1165" s="33">
        <f t="shared" si="239"/>
        <v>2900</v>
      </c>
      <c r="C1165" s="34" t="s">
        <v>17</v>
      </c>
      <c r="D1165" s="34" t="str">
        <f t="shared" si="240"/>
        <v>2</v>
      </c>
      <c r="E1165" s="34">
        <f t="shared" si="241"/>
        <v>5</v>
      </c>
      <c r="F1165" s="34" t="str">
        <f t="shared" si="242"/>
        <v>04</v>
      </c>
      <c r="G1165" s="34" t="str">
        <f t="shared" si="243"/>
        <v>005</v>
      </c>
      <c r="H1165" s="33" t="str">
        <f t="shared" si="244"/>
        <v>E001</v>
      </c>
      <c r="I1165" s="34">
        <f t="shared" si="245"/>
        <v>29101</v>
      </c>
      <c r="J1165" s="34">
        <f t="shared" si="236"/>
        <v>1</v>
      </c>
      <c r="K1165" s="34">
        <f t="shared" si="246"/>
        <v>4</v>
      </c>
      <c r="L1165" s="34">
        <f t="shared" si="247"/>
        <v>30</v>
      </c>
      <c r="M1165" s="34" t="s">
        <v>22</v>
      </c>
      <c r="N1165" s="32">
        <v>40050</v>
      </c>
      <c r="O1165" s="32" t="s">
        <v>55</v>
      </c>
      <c r="P1165" s="32">
        <v>57</v>
      </c>
      <c r="Q1165" s="32">
        <v>1</v>
      </c>
      <c r="R1165" s="32">
        <v>29101</v>
      </c>
      <c r="S1165" s="37">
        <f t="shared" si="237"/>
        <v>25000</v>
      </c>
      <c r="T1165" s="37">
        <v>0</v>
      </c>
      <c r="U1165" s="37">
        <v>0</v>
      </c>
      <c r="V1165" s="37">
        <v>0</v>
      </c>
      <c r="W1165" s="37">
        <v>0</v>
      </c>
      <c r="X1165" s="37">
        <v>0</v>
      </c>
      <c r="Y1165" s="37">
        <v>0</v>
      </c>
      <c r="Z1165" s="37">
        <v>0</v>
      </c>
      <c r="AA1165" s="37">
        <v>0</v>
      </c>
      <c r="AB1165" s="37">
        <v>0</v>
      </c>
      <c r="AC1165" s="37">
        <v>0</v>
      </c>
      <c r="AD1165" s="37">
        <v>0</v>
      </c>
      <c r="AE1165" s="37">
        <v>25000</v>
      </c>
      <c r="AG1165" s="36">
        <v>25000</v>
      </c>
      <c r="AH1165" s="24">
        <f t="shared" si="248"/>
        <v>0</v>
      </c>
    </row>
    <row r="1166" spans="1:34" x14ac:dyDescent="0.2">
      <c r="A1166" s="33">
        <f t="shared" si="238"/>
        <v>2000</v>
      </c>
      <c r="B1166" s="33">
        <f t="shared" si="239"/>
        <v>2900</v>
      </c>
      <c r="C1166" s="34" t="s">
        <v>17</v>
      </c>
      <c r="D1166" s="34" t="str">
        <f t="shared" si="240"/>
        <v>2</v>
      </c>
      <c r="E1166" s="34">
        <f t="shared" si="241"/>
        <v>5</v>
      </c>
      <c r="F1166" s="34" t="str">
        <f t="shared" si="242"/>
        <v>04</v>
      </c>
      <c r="G1166" s="34" t="str">
        <f t="shared" si="243"/>
        <v>005</v>
      </c>
      <c r="H1166" s="33" t="str">
        <f t="shared" si="244"/>
        <v>E001</v>
      </c>
      <c r="I1166" s="34">
        <f t="shared" si="245"/>
        <v>29601</v>
      </c>
      <c r="J1166" s="34">
        <f t="shared" si="236"/>
        <v>1</v>
      </c>
      <c r="K1166" s="34">
        <f t="shared" si="246"/>
        <v>4</v>
      </c>
      <c r="L1166" s="34">
        <f t="shared" si="247"/>
        <v>30</v>
      </c>
      <c r="M1166" s="34" t="s">
        <v>22</v>
      </c>
      <c r="N1166" s="32">
        <v>40050</v>
      </c>
      <c r="O1166" s="32" t="s">
        <v>55</v>
      </c>
      <c r="P1166" s="32">
        <v>57</v>
      </c>
      <c r="Q1166" s="32">
        <v>1</v>
      </c>
      <c r="R1166" s="32">
        <v>29601</v>
      </c>
      <c r="S1166" s="37">
        <f t="shared" si="237"/>
        <v>22000</v>
      </c>
      <c r="T1166" s="37">
        <v>0</v>
      </c>
      <c r="U1166" s="37">
        <v>0</v>
      </c>
      <c r="V1166" s="37">
        <v>0</v>
      </c>
      <c r="W1166" s="37">
        <v>0</v>
      </c>
      <c r="X1166" s="37">
        <v>0</v>
      </c>
      <c r="Y1166" s="37">
        <v>0</v>
      </c>
      <c r="Z1166" s="37">
        <v>0</v>
      </c>
      <c r="AA1166" s="37">
        <v>0</v>
      </c>
      <c r="AB1166" s="37">
        <v>22000</v>
      </c>
      <c r="AC1166" s="37">
        <v>0</v>
      </c>
      <c r="AD1166" s="37">
        <v>0</v>
      </c>
      <c r="AE1166" s="37">
        <v>0</v>
      </c>
      <c r="AG1166" s="36">
        <v>22000</v>
      </c>
      <c r="AH1166" s="24">
        <f t="shared" si="248"/>
        <v>0</v>
      </c>
    </row>
    <row r="1167" spans="1:34" x14ac:dyDescent="0.2">
      <c r="A1167" s="33">
        <f t="shared" si="238"/>
        <v>2000</v>
      </c>
      <c r="B1167" s="33">
        <f t="shared" si="239"/>
        <v>2900</v>
      </c>
      <c r="C1167" s="34" t="s">
        <v>17</v>
      </c>
      <c r="D1167" s="34" t="str">
        <f t="shared" si="240"/>
        <v>2</v>
      </c>
      <c r="E1167" s="34">
        <f t="shared" si="241"/>
        <v>5</v>
      </c>
      <c r="F1167" s="34" t="str">
        <f t="shared" si="242"/>
        <v>04</v>
      </c>
      <c r="G1167" s="34" t="str">
        <f t="shared" si="243"/>
        <v>005</v>
      </c>
      <c r="H1167" s="33" t="str">
        <f t="shared" si="244"/>
        <v>E001</v>
      </c>
      <c r="I1167" s="34">
        <f t="shared" si="245"/>
        <v>29801</v>
      </c>
      <c r="J1167" s="34">
        <f t="shared" si="236"/>
        <v>1</v>
      </c>
      <c r="K1167" s="34">
        <f t="shared" si="246"/>
        <v>4</v>
      </c>
      <c r="L1167" s="34">
        <f t="shared" si="247"/>
        <v>30</v>
      </c>
      <c r="M1167" s="34" t="s">
        <v>22</v>
      </c>
      <c r="N1167" s="32">
        <v>40050</v>
      </c>
      <c r="O1167" s="32" t="s">
        <v>55</v>
      </c>
      <c r="P1167" s="32">
        <v>57</v>
      </c>
      <c r="Q1167" s="32">
        <v>1</v>
      </c>
      <c r="R1167" s="32">
        <v>29801</v>
      </c>
      <c r="S1167" s="37">
        <f t="shared" si="237"/>
        <v>33000</v>
      </c>
      <c r="T1167" s="37">
        <v>0</v>
      </c>
      <c r="U1167" s="37">
        <v>0</v>
      </c>
      <c r="V1167" s="37">
        <v>0</v>
      </c>
      <c r="W1167" s="37">
        <v>0</v>
      </c>
      <c r="X1167" s="37">
        <v>0</v>
      </c>
      <c r="Y1167" s="37">
        <v>0</v>
      </c>
      <c r="Z1167" s="37">
        <v>0</v>
      </c>
      <c r="AA1167" s="37">
        <v>0</v>
      </c>
      <c r="AB1167" s="37">
        <v>0</v>
      </c>
      <c r="AC1167" s="37">
        <v>0</v>
      </c>
      <c r="AD1167" s="37">
        <v>0</v>
      </c>
      <c r="AE1167" s="37">
        <v>33000</v>
      </c>
      <c r="AG1167" s="36">
        <v>33000</v>
      </c>
      <c r="AH1167" s="24">
        <f t="shared" si="248"/>
        <v>0</v>
      </c>
    </row>
    <row r="1168" spans="1:34" x14ac:dyDescent="0.2">
      <c r="A1168" s="33">
        <f t="shared" si="238"/>
        <v>3000</v>
      </c>
      <c r="B1168" s="33">
        <f t="shared" si="239"/>
        <v>3300</v>
      </c>
      <c r="C1168" s="34" t="s">
        <v>17</v>
      </c>
      <c r="D1168" s="34" t="str">
        <f t="shared" si="240"/>
        <v>2</v>
      </c>
      <c r="E1168" s="34">
        <f t="shared" si="241"/>
        <v>5</v>
      </c>
      <c r="F1168" s="34" t="str">
        <f t="shared" si="242"/>
        <v>04</v>
      </c>
      <c r="G1168" s="34" t="str">
        <f t="shared" si="243"/>
        <v>005</v>
      </c>
      <c r="H1168" s="33" t="str">
        <f t="shared" si="244"/>
        <v>E001</v>
      </c>
      <c r="I1168" s="34">
        <f t="shared" si="245"/>
        <v>33601</v>
      </c>
      <c r="J1168" s="34">
        <f t="shared" si="236"/>
        <v>1</v>
      </c>
      <c r="K1168" s="34">
        <f t="shared" si="246"/>
        <v>4</v>
      </c>
      <c r="L1168" s="34">
        <f t="shared" si="247"/>
        <v>30</v>
      </c>
      <c r="M1168" s="34" t="s">
        <v>22</v>
      </c>
      <c r="N1168" s="32">
        <v>40050</v>
      </c>
      <c r="O1168" s="32" t="s">
        <v>55</v>
      </c>
      <c r="P1168" s="32">
        <v>57</v>
      </c>
      <c r="Q1168" s="32">
        <v>1</v>
      </c>
      <c r="R1168" s="32">
        <v>33601</v>
      </c>
      <c r="S1168" s="37">
        <f t="shared" si="237"/>
        <v>4500</v>
      </c>
      <c r="T1168" s="37">
        <v>0</v>
      </c>
      <c r="U1168" s="37">
        <v>0</v>
      </c>
      <c r="V1168" s="37">
        <v>0</v>
      </c>
      <c r="W1168" s="37">
        <v>0</v>
      </c>
      <c r="X1168" s="37">
        <v>0</v>
      </c>
      <c r="Y1168" s="37">
        <v>0</v>
      </c>
      <c r="Z1168" s="37">
        <v>0</v>
      </c>
      <c r="AA1168" s="37">
        <v>0</v>
      </c>
      <c r="AB1168" s="37">
        <v>0</v>
      </c>
      <c r="AC1168" s="37">
        <v>4500</v>
      </c>
      <c r="AD1168" s="37">
        <v>0</v>
      </c>
      <c r="AE1168" s="37">
        <v>0</v>
      </c>
      <c r="AG1168" s="36">
        <v>4500</v>
      </c>
      <c r="AH1168" s="24">
        <f t="shared" si="248"/>
        <v>0</v>
      </c>
    </row>
    <row r="1169" spans="1:34" x14ac:dyDescent="0.2">
      <c r="A1169" s="33">
        <f t="shared" si="238"/>
        <v>3000</v>
      </c>
      <c r="B1169" s="33">
        <f t="shared" si="239"/>
        <v>3300</v>
      </c>
      <c r="C1169" s="34" t="s">
        <v>17</v>
      </c>
      <c r="D1169" s="34" t="str">
        <f t="shared" si="240"/>
        <v>2</v>
      </c>
      <c r="E1169" s="34">
        <f t="shared" si="241"/>
        <v>5</v>
      </c>
      <c r="F1169" s="34" t="str">
        <f t="shared" si="242"/>
        <v>04</v>
      </c>
      <c r="G1169" s="34" t="str">
        <f t="shared" si="243"/>
        <v>005</v>
      </c>
      <c r="H1169" s="33" t="str">
        <f t="shared" si="244"/>
        <v>E001</v>
      </c>
      <c r="I1169" s="34">
        <f t="shared" si="245"/>
        <v>33602</v>
      </c>
      <c r="J1169" s="34">
        <f t="shared" si="236"/>
        <v>1</v>
      </c>
      <c r="K1169" s="34">
        <f t="shared" si="246"/>
        <v>4</v>
      </c>
      <c r="L1169" s="34">
        <f t="shared" si="247"/>
        <v>30</v>
      </c>
      <c r="M1169" s="34" t="s">
        <v>22</v>
      </c>
      <c r="N1169" s="32">
        <v>40050</v>
      </c>
      <c r="O1169" s="32" t="s">
        <v>55</v>
      </c>
      <c r="P1169" s="32">
        <v>57</v>
      </c>
      <c r="Q1169" s="32">
        <v>1</v>
      </c>
      <c r="R1169" s="32">
        <v>33602</v>
      </c>
      <c r="S1169" s="37">
        <f t="shared" si="237"/>
        <v>25153</v>
      </c>
      <c r="T1169" s="37">
        <v>0</v>
      </c>
      <c r="U1169" s="37">
        <v>0</v>
      </c>
      <c r="V1169" s="37">
        <v>0</v>
      </c>
      <c r="W1169" s="37">
        <v>0</v>
      </c>
      <c r="X1169" s="37">
        <v>0</v>
      </c>
      <c r="Y1169" s="37">
        <v>0</v>
      </c>
      <c r="Z1169" s="37">
        <v>25153</v>
      </c>
      <c r="AA1169" s="37">
        <v>0</v>
      </c>
      <c r="AB1169" s="37">
        <v>0</v>
      </c>
      <c r="AC1169" s="37">
        <v>0</v>
      </c>
      <c r="AD1169" s="37">
        <v>0</v>
      </c>
      <c r="AE1169" s="37">
        <v>0</v>
      </c>
      <c r="AG1169" s="36">
        <v>25153</v>
      </c>
      <c r="AH1169" s="24">
        <f t="shared" si="248"/>
        <v>0</v>
      </c>
    </row>
    <row r="1170" spans="1:34" x14ac:dyDescent="0.2">
      <c r="A1170" s="33">
        <f t="shared" si="238"/>
        <v>3000</v>
      </c>
      <c r="B1170" s="33">
        <f t="shared" si="239"/>
        <v>3300</v>
      </c>
      <c r="C1170" s="34" t="s">
        <v>17</v>
      </c>
      <c r="D1170" s="34" t="str">
        <f t="shared" si="240"/>
        <v>2</v>
      </c>
      <c r="E1170" s="34">
        <f t="shared" si="241"/>
        <v>5</v>
      </c>
      <c r="F1170" s="34" t="str">
        <f t="shared" si="242"/>
        <v>04</v>
      </c>
      <c r="G1170" s="34" t="str">
        <f t="shared" si="243"/>
        <v>005</v>
      </c>
      <c r="H1170" s="33" t="str">
        <f t="shared" si="244"/>
        <v>E001</v>
      </c>
      <c r="I1170" s="34">
        <f t="shared" si="245"/>
        <v>33903</v>
      </c>
      <c r="J1170" s="34">
        <f t="shared" si="236"/>
        <v>1</v>
      </c>
      <c r="K1170" s="34">
        <f t="shared" si="246"/>
        <v>4</v>
      </c>
      <c r="L1170" s="34">
        <f t="shared" si="247"/>
        <v>30</v>
      </c>
      <c r="M1170" s="34" t="s">
        <v>22</v>
      </c>
      <c r="N1170" s="32">
        <v>40050</v>
      </c>
      <c r="O1170" s="32" t="s">
        <v>55</v>
      </c>
      <c r="P1170" s="32">
        <v>57</v>
      </c>
      <c r="Q1170" s="32">
        <v>1</v>
      </c>
      <c r="R1170" s="32">
        <v>33903</v>
      </c>
      <c r="S1170" s="37">
        <f t="shared" si="237"/>
        <v>146414.12999999998</v>
      </c>
      <c r="T1170" s="37">
        <v>0</v>
      </c>
      <c r="U1170" s="37">
        <v>17469</v>
      </c>
      <c r="V1170" s="37">
        <v>34801.599999999999</v>
      </c>
      <c r="W1170" s="37">
        <v>1500</v>
      </c>
      <c r="X1170" s="37">
        <v>0</v>
      </c>
      <c r="Y1170" s="37">
        <v>0</v>
      </c>
      <c r="Z1170" s="37">
        <v>27307.42</v>
      </c>
      <c r="AA1170" s="37">
        <v>0</v>
      </c>
      <c r="AB1170" s="37">
        <v>28408.11</v>
      </c>
      <c r="AC1170" s="37">
        <v>12656.07</v>
      </c>
      <c r="AD1170" s="37">
        <v>24271.93</v>
      </c>
      <c r="AE1170" s="37">
        <v>0</v>
      </c>
      <c r="AG1170" s="36">
        <v>146414.12999999998</v>
      </c>
      <c r="AH1170" s="24">
        <f t="shared" si="248"/>
        <v>0</v>
      </c>
    </row>
    <row r="1171" spans="1:34" x14ac:dyDescent="0.2">
      <c r="A1171" s="33">
        <f t="shared" si="238"/>
        <v>3000</v>
      </c>
      <c r="B1171" s="33">
        <f t="shared" si="239"/>
        <v>3500</v>
      </c>
      <c r="C1171" s="34" t="s">
        <v>17</v>
      </c>
      <c r="D1171" s="34" t="str">
        <f t="shared" si="240"/>
        <v>2</v>
      </c>
      <c r="E1171" s="34">
        <f t="shared" si="241"/>
        <v>5</v>
      </c>
      <c r="F1171" s="34" t="str">
        <f t="shared" si="242"/>
        <v>04</v>
      </c>
      <c r="G1171" s="34" t="str">
        <f t="shared" si="243"/>
        <v>005</v>
      </c>
      <c r="H1171" s="33" t="str">
        <f t="shared" si="244"/>
        <v>E001</v>
      </c>
      <c r="I1171" s="34">
        <f t="shared" si="245"/>
        <v>35101</v>
      </c>
      <c r="J1171" s="34">
        <f t="shared" si="236"/>
        <v>1</v>
      </c>
      <c r="K1171" s="34">
        <f t="shared" si="246"/>
        <v>4</v>
      </c>
      <c r="L1171" s="34">
        <f t="shared" si="247"/>
        <v>30</v>
      </c>
      <c r="M1171" s="34" t="s">
        <v>22</v>
      </c>
      <c r="N1171" s="32">
        <v>40050</v>
      </c>
      <c r="O1171" s="32" t="s">
        <v>55</v>
      </c>
      <c r="P1171" s="32">
        <v>57</v>
      </c>
      <c r="Q1171" s="32">
        <v>1</v>
      </c>
      <c r="R1171" s="32">
        <v>35101</v>
      </c>
      <c r="S1171" s="37">
        <f t="shared" si="237"/>
        <v>52837</v>
      </c>
      <c r="T1171" s="37">
        <v>0</v>
      </c>
      <c r="U1171" s="37">
        <v>0</v>
      </c>
      <c r="V1171" s="37">
        <v>0</v>
      </c>
      <c r="W1171" s="37">
        <v>0</v>
      </c>
      <c r="X1171" s="37">
        <v>0</v>
      </c>
      <c r="Y1171" s="37">
        <v>0</v>
      </c>
      <c r="Z1171" s="37">
        <v>0</v>
      </c>
      <c r="AA1171" s="37">
        <v>0</v>
      </c>
      <c r="AB1171" s="37">
        <v>0</v>
      </c>
      <c r="AC1171" s="37">
        <v>0</v>
      </c>
      <c r="AD1171" s="37">
        <v>0</v>
      </c>
      <c r="AE1171" s="37">
        <v>52837</v>
      </c>
      <c r="AG1171" s="36">
        <v>52837</v>
      </c>
      <c r="AH1171" s="24">
        <f t="shared" si="248"/>
        <v>0</v>
      </c>
    </row>
    <row r="1172" spans="1:34" x14ac:dyDescent="0.2">
      <c r="A1172" s="33">
        <f t="shared" si="238"/>
        <v>2000</v>
      </c>
      <c r="B1172" s="33">
        <f t="shared" si="239"/>
        <v>2100</v>
      </c>
      <c r="C1172" s="34" t="s">
        <v>17</v>
      </c>
      <c r="D1172" s="34" t="str">
        <f t="shared" si="240"/>
        <v>2</v>
      </c>
      <c r="E1172" s="34">
        <f t="shared" si="241"/>
        <v>5</v>
      </c>
      <c r="F1172" s="34" t="str">
        <f t="shared" si="242"/>
        <v>04</v>
      </c>
      <c r="G1172" s="34" t="str">
        <f t="shared" si="243"/>
        <v>005</v>
      </c>
      <c r="H1172" s="33" t="str">
        <f t="shared" si="244"/>
        <v>E001</v>
      </c>
      <c r="I1172" s="34">
        <f t="shared" si="245"/>
        <v>21401</v>
      </c>
      <c r="J1172" s="34">
        <f t="shared" si="236"/>
        <v>1</v>
      </c>
      <c r="K1172" s="34">
        <f t="shared" si="246"/>
        <v>1</v>
      </c>
      <c r="L1172" s="34">
        <f t="shared" si="247"/>
        <v>30</v>
      </c>
      <c r="M1172" s="34" t="s">
        <v>22</v>
      </c>
      <c r="N1172" s="30">
        <v>40050</v>
      </c>
      <c r="O1172" s="30" t="s">
        <v>55</v>
      </c>
      <c r="P1172" s="30">
        <v>57</v>
      </c>
      <c r="Q1172" s="30">
        <v>2</v>
      </c>
      <c r="R1172" s="30">
        <v>21401</v>
      </c>
      <c r="S1172" s="24">
        <f t="shared" si="237"/>
        <v>0</v>
      </c>
      <c r="T1172" s="24"/>
      <c r="U1172" s="24"/>
      <c r="V1172" s="24"/>
      <c r="W1172" s="24">
        <v>0</v>
      </c>
      <c r="X1172" s="24"/>
      <c r="Y1172" s="24"/>
      <c r="Z1172" s="24"/>
      <c r="AA1172" s="24"/>
      <c r="AB1172" s="24"/>
      <c r="AC1172" s="24"/>
      <c r="AD1172" s="24"/>
      <c r="AE1172" s="24"/>
      <c r="AF1172" s="24"/>
      <c r="AG1172" s="35">
        <v>0</v>
      </c>
      <c r="AH1172" s="24">
        <f t="shared" si="248"/>
        <v>0</v>
      </c>
    </row>
    <row r="1173" spans="1:34" x14ac:dyDescent="0.2">
      <c r="A1173" s="33">
        <f t="shared" si="238"/>
        <v>2000</v>
      </c>
      <c r="B1173" s="33">
        <f t="shared" si="239"/>
        <v>2200</v>
      </c>
      <c r="C1173" s="34" t="s">
        <v>17</v>
      </c>
      <c r="D1173" s="34" t="str">
        <f t="shared" si="240"/>
        <v>2</v>
      </c>
      <c r="E1173" s="34">
        <f t="shared" si="241"/>
        <v>5</v>
      </c>
      <c r="F1173" s="34" t="str">
        <f t="shared" si="242"/>
        <v>04</v>
      </c>
      <c r="G1173" s="34" t="str">
        <f t="shared" si="243"/>
        <v>005</v>
      </c>
      <c r="H1173" s="33" t="str">
        <f t="shared" si="244"/>
        <v>E001</v>
      </c>
      <c r="I1173" s="34">
        <f t="shared" si="245"/>
        <v>22104</v>
      </c>
      <c r="J1173" s="34">
        <f t="shared" si="236"/>
        <v>1</v>
      </c>
      <c r="K1173" s="34">
        <f t="shared" si="246"/>
        <v>1</v>
      </c>
      <c r="L1173" s="34">
        <f t="shared" si="247"/>
        <v>30</v>
      </c>
      <c r="M1173" s="34" t="s">
        <v>22</v>
      </c>
      <c r="N1173" s="30">
        <v>40050</v>
      </c>
      <c r="O1173" s="30" t="s">
        <v>55</v>
      </c>
      <c r="P1173" s="30">
        <v>57</v>
      </c>
      <c r="Q1173" s="30">
        <v>2</v>
      </c>
      <c r="R1173" s="30">
        <v>22104</v>
      </c>
      <c r="S1173" s="24">
        <f t="shared" si="237"/>
        <v>8000</v>
      </c>
      <c r="T1173" s="24"/>
      <c r="U1173" s="24"/>
      <c r="V1173" s="24"/>
      <c r="W1173" s="24">
        <v>8000</v>
      </c>
      <c r="X1173" s="24"/>
      <c r="Y1173" s="24"/>
      <c r="Z1173" s="24"/>
      <c r="AA1173" s="24"/>
      <c r="AB1173" s="24"/>
      <c r="AC1173" s="24"/>
      <c r="AD1173" s="24"/>
      <c r="AE1173" s="24"/>
      <c r="AF1173" s="24"/>
      <c r="AG1173" s="35">
        <v>8000</v>
      </c>
      <c r="AH1173" s="24">
        <f t="shared" si="248"/>
        <v>0</v>
      </c>
    </row>
    <row r="1174" spans="1:34" x14ac:dyDescent="0.2">
      <c r="A1174" s="33">
        <f t="shared" si="238"/>
        <v>2000</v>
      </c>
      <c r="B1174" s="33">
        <f t="shared" si="239"/>
        <v>2200</v>
      </c>
      <c r="C1174" s="34" t="s">
        <v>17</v>
      </c>
      <c r="D1174" s="34" t="str">
        <f t="shared" si="240"/>
        <v>2</v>
      </c>
      <c r="E1174" s="34">
        <f t="shared" si="241"/>
        <v>5</v>
      </c>
      <c r="F1174" s="34" t="str">
        <f t="shared" si="242"/>
        <v>04</v>
      </c>
      <c r="G1174" s="34" t="str">
        <f t="shared" si="243"/>
        <v>005</v>
      </c>
      <c r="H1174" s="33" t="str">
        <f t="shared" si="244"/>
        <v>E001</v>
      </c>
      <c r="I1174" s="34">
        <f t="shared" si="245"/>
        <v>22201</v>
      </c>
      <c r="J1174" s="34">
        <f t="shared" si="236"/>
        <v>1</v>
      </c>
      <c r="K1174" s="34">
        <f t="shared" si="246"/>
        <v>1</v>
      </c>
      <c r="L1174" s="34">
        <f t="shared" si="247"/>
        <v>30</v>
      </c>
      <c r="M1174" s="34" t="s">
        <v>22</v>
      </c>
      <c r="N1174" s="30">
        <v>40050</v>
      </c>
      <c r="O1174" s="30" t="s">
        <v>55</v>
      </c>
      <c r="P1174" s="30">
        <v>57</v>
      </c>
      <c r="Q1174" s="30">
        <v>2</v>
      </c>
      <c r="R1174" s="30">
        <v>22201</v>
      </c>
      <c r="S1174" s="24">
        <f t="shared" si="237"/>
        <v>16000</v>
      </c>
      <c r="T1174" s="24"/>
      <c r="U1174" s="24"/>
      <c r="V1174" s="24"/>
      <c r="W1174" s="24">
        <v>4000</v>
      </c>
      <c r="X1174" s="24">
        <v>4000</v>
      </c>
      <c r="Y1174" s="24">
        <v>4000</v>
      </c>
      <c r="Z1174" s="24">
        <v>4000</v>
      </c>
      <c r="AA1174" s="24"/>
      <c r="AB1174" s="24"/>
      <c r="AC1174" s="24"/>
      <c r="AD1174" s="24"/>
      <c r="AE1174" s="24"/>
      <c r="AF1174" s="24"/>
      <c r="AG1174" s="35">
        <v>16000</v>
      </c>
      <c r="AH1174" s="24">
        <f t="shared" si="248"/>
        <v>0</v>
      </c>
    </row>
    <row r="1175" spans="1:34" x14ac:dyDescent="0.2">
      <c r="A1175" s="33">
        <f t="shared" si="238"/>
        <v>2000</v>
      </c>
      <c r="B1175" s="33">
        <f t="shared" si="239"/>
        <v>2400</v>
      </c>
      <c r="C1175" s="34" t="s">
        <v>17</v>
      </c>
      <c r="D1175" s="34" t="str">
        <f t="shared" si="240"/>
        <v>2</v>
      </c>
      <c r="E1175" s="34">
        <f t="shared" si="241"/>
        <v>5</v>
      </c>
      <c r="F1175" s="34" t="str">
        <f t="shared" si="242"/>
        <v>04</v>
      </c>
      <c r="G1175" s="34" t="str">
        <f t="shared" si="243"/>
        <v>005</v>
      </c>
      <c r="H1175" s="33" t="str">
        <f t="shared" si="244"/>
        <v>E001</v>
      </c>
      <c r="I1175" s="34">
        <f t="shared" si="245"/>
        <v>24101</v>
      </c>
      <c r="J1175" s="34">
        <f t="shared" si="236"/>
        <v>1</v>
      </c>
      <c r="K1175" s="34">
        <f t="shared" si="246"/>
        <v>1</v>
      </c>
      <c r="L1175" s="34">
        <f t="shared" si="247"/>
        <v>30</v>
      </c>
      <c r="M1175" s="34" t="s">
        <v>22</v>
      </c>
      <c r="N1175" s="30">
        <v>40050</v>
      </c>
      <c r="O1175" s="30" t="s">
        <v>55</v>
      </c>
      <c r="P1175" s="30">
        <v>57</v>
      </c>
      <c r="Q1175" s="30">
        <v>2</v>
      </c>
      <c r="R1175" s="30">
        <v>24101</v>
      </c>
      <c r="S1175" s="24">
        <f t="shared" si="237"/>
        <v>24000</v>
      </c>
      <c r="T1175" s="24"/>
      <c r="U1175" s="24"/>
      <c r="V1175" s="24"/>
      <c r="W1175" s="24">
        <v>0</v>
      </c>
      <c r="X1175" s="24">
        <v>0</v>
      </c>
      <c r="Y1175" s="24">
        <v>6000</v>
      </c>
      <c r="Z1175" s="24">
        <v>6000</v>
      </c>
      <c r="AA1175" s="24"/>
      <c r="AB1175" s="24"/>
      <c r="AC1175" s="24">
        <v>9224.75</v>
      </c>
      <c r="AD1175" s="24">
        <v>2775.25</v>
      </c>
      <c r="AE1175" s="24"/>
      <c r="AF1175" s="24"/>
      <c r="AG1175" s="35">
        <v>24000</v>
      </c>
      <c r="AH1175" s="24">
        <f t="shared" si="248"/>
        <v>0</v>
      </c>
    </row>
    <row r="1176" spans="1:34" x14ac:dyDescent="0.2">
      <c r="A1176" s="33">
        <f t="shared" si="238"/>
        <v>2000</v>
      </c>
      <c r="B1176" s="33">
        <f t="shared" si="239"/>
        <v>2400</v>
      </c>
      <c r="C1176" s="34" t="s">
        <v>17</v>
      </c>
      <c r="D1176" s="34" t="str">
        <f t="shared" si="240"/>
        <v>2</v>
      </c>
      <c r="E1176" s="34">
        <f t="shared" si="241"/>
        <v>5</v>
      </c>
      <c r="F1176" s="34" t="str">
        <f t="shared" si="242"/>
        <v>04</v>
      </c>
      <c r="G1176" s="34" t="str">
        <f t="shared" si="243"/>
        <v>005</v>
      </c>
      <c r="H1176" s="33" t="str">
        <f t="shared" si="244"/>
        <v>E001</v>
      </c>
      <c r="I1176" s="34">
        <f t="shared" si="245"/>
        <v>24201</v>
      </c>
      <c r="J1176" s="34">
        <f t="shared" si="236"/>
        <v>1</v>
      </c>
      <c r="K1176" s="34">
        <f t="shared" si="246"/>
        <v>1</v>
      </c>
      <c r="L1176" s="34">
        <f t="shared" si="247"/>
        <v>30</v>
      </c>
      <c r="M1176" s="34" t="s">
        <v>22</v>
      </c>
      <c r="N1176" s="30">
        <v>40050</v>
      </c>
      <c r="O1176" s="30" t="s">
        <v>55</v>
      </c>
      <c r="P1176" s="30">
        <v>57</v>
      </c>
      <c r="Q1176" s="30">
        <v>2</v>
      </c>
      <c r="R1176" s="30">
        <v>24201</v>
      </c>
      <c r="S1176" s="24">
        <f t="shared" si="237"/>
        <v>14388.27</v>
      </c>
      <c r="T1176" s="24"/>
      <c r="U1176" s="24"/>
      <c r="V1176" s="24"/>
      <c r="W1176" s="24">
        <v>5625</v>
      </c>
      <c r="X1176" s="24">
        <v>5625</v>
      </c>
      <c r="Y1176" s="24">
        <v>2500</v>
      </c>
      <c r="Z1176" s="24">
        <v>638.27</v>
      </c>
      <c r="AA1176" s="24"/>
      <c r="AB1176" s="24"/>
      <c r="AC1176" s="24"/>
      <c r="AD1176" s="24"/>
      <c r="AE1176" s="24"/>
      <c r="AF1176" s="24"/>
      <c r="AG1176" s="35">
        <v>14388.27</v>
      </c>
      <c r="AH1176" s="24">
        <f t="shared" si="248"/>
        <v>0</v>
      </c>
    </row>
    <row r="1177" spans="1:34" x14ac:dyDescent="0.2">
      <c r="A1177" s="33">
        <f t="shared" si="238"/>
        <v>2000</v>
      </c>
      <c r="B1177" s="33">
        <f t="shared" si="239"/>
        <v>2400</v>
      </c>
      <c r="C1177" s="34" t="s">
        <v>17</v>
      </c>
      <c r="D1177" s="34" t="str">
        <f t="shared" si="240"/>
        <v>2</v>
      </c>
      <c r="E1177" s="34">
        <f t="shared" si="241"/>
        <v>5</v>
      </c>
      <c r="F1177" s="34" t="str">
        <f t="shared" si="242"/>
        <v>04</v>
      </c>
      <c r="G1177" s="34" t="str">
        <f t="shared" si="243"/>
        <v>005</v>
      </c>
      <c r="H1177" s="33" t="str">
        <f t="shared" si="244"/>
        <v>E001</v>
      </c>
      <c r="I1177" s="34">
        <f t="shared" si="245"/>
        <v>24301</v>
      </c>
      <c r="J1177" s="34">
        <f t="shared" si="236"/>
        <v>1</v>
      </c>
      <c r="K1177" s="34">
        <f t="shared" si="246"/>
        <v>1</v>
      </c>
      <c r="L1177" s="34">
        <f t="shared" si="247"/>
        <v>30</v>
      </c>
      <c r="M1177" s="34" t="s">
        <v>22</v>
      </c>
      <c r="N1177" s="30">
        <v>40050</v>
      </c>
      <c r="O1177" s="30" t="s">
        <v>55</v>
      </c>
      <c r="P1177" s="30">
        <v>57</v>
      </c>
      <c r="Q1177" s="30">
        <v>2</v>
      </c>
      <c r="R1177" s="30">
        <v>24301</v>
      </c>
      <c r="S1177" s="24">
        <f t="shared" si="237"/>
        <v>0</v>
      </c>
      <c r="T1177" s="24">
        <v>0</v>
      </c>
      <c r="U1177" s="24">
        <v>0</v>
      </c>
      <c r="V1177" s="24">
        <v>0</v>
      </c>
      <c r="W1177" s="24">
        <v>0</v>
      </c>
      <c r="X1177" s="24">
        <v>0</v>
      </c>
      <c r="Y1177" s="24">
        <v>0</v>
      </c>
      <c r="Z1177" s="24">
        <v>0</v>
      </c>
      <c r="AA1177" s="24">
        <v>0</v>
      </c>
      <c r="AB1177" s="24">
        <v>0</v>
      </c>
      <c r="AC1177" s="24">
        <v>0</v>
      </c>
      <c r="AD1177" s="24">
        <v>0</v>
      </c>
      <c r="AE1177" s="24">
        <v>0</v>
      </c>
      <c r="AF1177" s="24"/>
      <c r="AG1177" s="35">
        <v>0</v>
      </c>
      <c r="AH1177" s="24">
        <f t="shared" si="248"/>
        <v>0</v>
      </c>
    </row>
    <row r="1178" spans="1:34" x14ac:dyDescent="0.2">
      <c r="A1178" s="33">
        <f t="shared" si="238"/>
        <v>2000</v>
      </c>
      <c r="B1178" s="33">
        <f t="shared" si="239"/>
        <v>2400</v>
      </c>
      <c r="C1178" s="34" t="s">
        <v>17</v>
      </c>
      <c r="D1178" s="34" t="str">
        <f t="shared" si="240"/>
        <v>2</v>
      </c>
      <c r="E1178" s="34">
        <f t="shared" si="241"/>
        <v>5</v>
      </c>
      <c r="F1178" s="34" t="str">
        <f t="shared" si="242"/>
        <v>04</v>
      </c>
      <c r="G1178" s="34" t="str">
        <f t="shared" si="243"/>
        <v>005</v>
      </c>
      <c r="H1178" s="33" t="str">
        <f t="shared" si="244"/>
        <v>E001</v>
      </c>
      <c r="I1178" s="34">
        <f t="shared" si="245"/>
        <v>24501</v>
      </c>
      <c r="J1178" s="34">
        <f t="shared" si="236"/>
        <v>1</v>
      </c>
      <c r="K1178" s="34">
        <f t="shared" si="246"/>
        <v>1</v>
      </c>
      <c r="L1178" s="34">
        <f t="shared" si="247"/>
        <v>30</v>
      </c>
      <c r="M1178" s="34" t="s">
        <v>22</v>
      </c>
      <c r="N1178" s="30">
        <v>40050</v>
      </c>
      <c r="O1178" s="30" t="s">
        <v>55</v>
      </c>
      <c r="P1178" s="30">
        <v>57</v>
      </c>
      <c r="Q1178" s="30">
        <v>2</v>
      </c>
      <c r="R1178" s="30">
        <v>24501</v>
      </c>
      <c r="S1178" s="24">
        <f t="shared" si="237"/>
        <v>0</v>
      </c>
      <c r="T1178" s="24"/>
      <c r="U1178" s="24"/>
      <c r="V1178" s="24"/>
      <c r="W1178" s="24">
        <v>0</v>
      </c>
      <c r="X1178" s="24">
        <v>0</v>
      </c>
      <c r="Y1178" s="24">
        <v>0</v>
      </c>
      <c r="Z1178" s="24">
        <v>0</v>
      </c>
      <c r="AA1178" s="24"/>
      <c r="AB1178" s="24"/>
      <c r="AC1178" s="24"/>
      <c r="AD1178" s="24"/>
      <c r="AE1178" s="24"/>
      <c r="AF1178" s="24"/>
      <c r="AG1178" s="35">
        <v>0</v>
      </c>
      <c r="AH1178" s="24">
        <f t="shared" si="248"/>
        <v>0</v>
      </c>
    </row>
    <row r="1179" spans="1:34" x14ac:dyDescent="0.2">
      <c r="A1179" s="33">
        <f t="shared" si="238"/>
        <v>2000</v>
      </c>
      <c r="B1179" s="33">
        <f t="shared" si="239"/>
        <v>2400</v>
      </c>
      <c r="C1179" s="34" t="s">
        <v>17</v>
      </c>
      <c r="D1179" s="34" t="str">
        <f t="shared" si="240"/>
        <v>2</v>
      </c>
      <c r="E1179" s="34">
        <f t="shared" si="241"/>
        <v>5</v>
      </c>
      <c r="F1179" s="34" t="str">
        <f t="shared" si="242"/>
        <v>04</v>
      </c>
      <c r="G1179" s="34" t="str">
        <f t="shared" si="243"/>
        <v>005</v>
      </c>
      <c r="H1179" s="33" t="str">
        <f t="shared" si="244"/>
        <v>E001</v>
      </c>
      <c r="I1179" s="34">
        <f t="shared" si="245"/>
        <v>24601</v>
      </c>
      <c r="J1179" s="34">
        <f t="shared" si="236"/>
        <v>1</v>
      </c>
      <c r="K1179" s="34">
        <f t="shared" si="246"/>
        <v>1</v>
      </c>
      <c r="L1179" s="34">
        <f t="shared" si="247"/>
        <v>30</v>
      </c>
      <c r="M1179" s="34" t="s">
        <v>22</v>
      </c>
      <c r="N1179" s="30">
        <v>40050</v>
      </c>
      <c r="O1179" s="30" t="s">
        <v>55</v>
      </c>
      <c r="P1179" s="30">
        <v>57</v>
      </c>
      <c r="Q1179" s="30">
        <v>2</v>
      </c>
      <c r="R1179" s="30">
        <v>24601</v>
      </c>
      <c r="S1179" s="24">
        <f t="shared" si="237"/>
        <v>14292</v>
      </c>
      <c r="T1179" s="24"/>
      <c r="U1179" s="24">
        <v>3000</v>
      </c>
      <c r="V1179" s="24"/>
      <c r="W1179" s="24">
        <v>2823</v>
      </c>
      <c r="X1179" s="24">
        <v>2823</v>
      </c>
      <c r="Y1179" s="24">
        <v>2823</v>
      </c>
      <c r="Z1179" s="24">
        <v>2823</v>
      </c>
      <c r="AA1179" s="24"/>
      <c r="AB1179" s="24"/>
      <c r="AC1179" s="24"/>
      <c r="AD1179" s="24"/>
      <c r="AE1179" s="24"/>
      <c r="AF1179" s="24"/>
      <c r="AG1179" s="35">
        <v>14292</v>
      </c>
      <c r="AH1179" s="24">
        <f t="shared" si="248"/>
        <v>0</v>
      </c>
    </row>
    <row r="1180" spans="1:34" x14ac:dyDescent="0.2">
      <c r="A1180" s="33">
        <f t="shared" si="238"/>
        <v>2000</v>
      </c>
      <c r="B1180" s="33">
        <f t="shared" si="239"/>
        <v>2400</v>
      </c>
      <c r="C1180" s="34" t="s">
        <v>17</v>
      </c>
      <c r="D1180" s="34" t="str">
        <f t="shared" si="240"/>
        <v>2</v>
      </c>
      <c r="E1180" s="34">
        <f t="shared" si="241"/>
        <v>5</v>
      </c>
      <c r="F1180" s="34" t="str">
        <f t="shared" si="242"/>
        <v>04</v>
      </c>
      <c r="G1180" s="34" t="str">
        <f t="shared" si="243"/>
        <v>005</v>
      </c>
      <c r="H1180" s="33" t="str">
        <f t="shared" si="244"/>
        <v>E001</v>
      </c>
      <c r="I1180" s="34">
        <f t="shared" si="245"/>
        <v>24701</v>
      </c>
      <c r="J1180" s="34">
        <f t="shared" si="236"/>
        <v>1</v>
      </c>
      <c r="K1180" s="34">
        <f t="shared" si="246"/>
        <v>1</v>
      </c>
      <c r="L1180" s="34">
        <f t="shared" si="247"/>
        <v>30</v>
      </c>
      <c r="M1180" s="34" t="s">
        <v>22</v>
      </c>
      <c r="N1180" s="30">
        <v>40050</v>
      </c>
      <c r="O1180" s="30" t="s">
        <v>55</v>
      </c>
      <c r="P1180" s="30">
        <v>57</v>
      </c>
      <c r="Q1180" s="30">
        <v>2</v>
      </c>
      <c r="R1180" s="30">
        <v>24701</v>
      </c>
      <c r="S1180" s="24">
        <f t="shared" si="237"/>
        <v>20000</v>
      </c>
      <c r="T1180" s="24"/>
      <c r="U1180" s="24"/>
      <c r="V1180" s="24"/>
      <c r="W1180" s="24">
        <v>5000</v>
      </c>
      <c r="X1180" s="24">
        <v>5000</v>
      </c>
      <c r="Y1180" s="24">
        <v>5000</v>
      </c>
      <c r="Z1180" s="24">
        <v>5000</v>
      </c>
      <c r="AA1180" s="24"/>
      <c r="AB1180" s="24"/>
      <c r="AC1180" s="24"/>
      <c r="AD1180" s="24"/>
      <c r="AE1180" s="24"/>
      <c r="AF1180" s="24"/>
      <c r="AG1180" s="35">
        <v>20000</v>
      </c>
      <c r="AH1180" s="24">
        <f t="shared" si="248"/>
        <v>0</v>
      </c>
    </row>
    <row r="1181" spans="1:34" x14ac:dyDescent="0.2">
      <c r="A1181" s="33">
        <f t="shared" si="238"/>
        <v>2000</v>
      </c>
      <c r="B1181" s="33">
        <f t="shared" si="239"/>
        <v>2400</v>
      </c>
      <c r="C1181" s="34" t="s">
        <v>17</v>
      </c>
      <c r="D1181" s="34" t="str">
        <f t="shared" si="240"/>
        <v>2</v>
      </c>
      <c r="E1181" s="34">
        <f t="shared" si="241"/>
        <v>5</v>
      </c>
      <c r="F1181" s="34" t="str">
        <f t="shared" si="242"/>
        <v>04</v>
      </c>
      <c r="G1181" s="34" t="str">
        <f t="shared" si="243"/>
        <v>005</v>
      </c>
      <c r="H1181" s="33" t="str">
        <f t="shared" si="244"/>
        <v>E001</v>
      </c>
      <c r="I1181" s="34">
        <f t="shared" si="245"/>
        <v>24801</v>
      </c>
      <c r="J1181" s="34">
        <f t="shared" si="236"/>
        <v>1</v>
      </c>
      <c r="K1181" s="34">
        <f t="shared" si="246"/>
        <v>1</v>
      </c>
      <c r="L1181" s="34">
        <f t="shared" si="247"/>
        <v>30</v>
      </c>
      <c r="M1181" s="34" t="s">
        <v>22</v>
      </c>
      <c r="N1181" s="30">
        <v>40050</v>
      </c>
      <c r="O1181" s="30" t="s">
        <v>55</v>
      </c>
      <c r="P1181" s="30">
        <v>57</v>
      </c>
      <c r="Q1181" s="30">
        <v>2</v>
      </c>
      <c r="R1181" s="30">
        <v>24801</v>
      </c>
      <c r="S1181" s="24">
        <f t="shared" si="237"/>
        <v>0</v>
      </c>
      <c r="T1181" s="24">
        <v>0</v>
      </c>
      <c r="U1181" s="24">
        <v>0</v>
      </c>
      <c r="V1181" s="24">
        <v>0</v>
      </c>
      <c r="W1181" s="24">
        <v>0</v>
      </c>
      <c r="X1181" s="24">
        <v>0</v>
      </c>
      <c r="Y1181" s="24">
        <v>0</v>
      </c>
      <c r="Z1181" s="24">
        <v>0</v>
      </c>
      <c r="AA1181" s="24">
        <v>0</v>
      </c>
      <c r="AB1181" s="24">
        <v>0</v>
      </c>
      <c r="AC1181" s="24">
        <v>0</v>
      </c>
      <c r="AD1181" s="24">
        <v>0</v>
      </c>
      <c r="AE1181" s="24">
        <v>0</v>
      </c>
      <c r="AF1181" s="24"/>
      <c r="AG1181" s="35">
        <v>0</v>
      </c>
      <c r="AH1181" s="24">
        <f t="shared" si="248"/>
        <v>0</v>
      </c>
    </row>
    <row r="1182" spans="1:34" x14ac:dyDescent="0.2">
      <c r="A1182" s="33">
        <f t="shared" si="238"/>
        <v>2000</v>
      </c>
      <c r="B1182" s="33">
        <f t="shared" si="239"/>
        <v>2400</v>
      </c>
      <c r="C1182" s="34" t="s">
        <v>17</v>
      </c>
      <c r="D1182" s="34" t="str">
        <f t="shared" si="240"/>
        <v>2</v>
      </c>
      <c r="E1182" s="34">
        <f t="shared" si="241"/>
        <v>5</v>
      </c>
      <c r="F1182" s="34" t="str">
        <f t="shared" si="242"/>
        <v>04</v>
      </c>
      <c r="G1182" s="34" t="str">
        <f t="shared" si="243"/>
        <v>005</v>
      </c>
      <c r="H1182" s="33" t="str">
        <f t="shared" si="244"/>
        <v>E001</v>
      </c>
      <c r="I1182" s="34">
        <f t="shared" si="245"/>
        <v>24901</v>
      </c>
      <c r="J1182" s="34">
        <f t="shared" si="236"/>
        <v>1</v>
      </c>
      <c r="K1182" s="34">
        <f t="shared" si="246"/>
        <v>1</v>
      </c>
      <c r="L1182" s="34">
        <f t="shared" si="247"/>
        <v>30</v>
      </c>
      <c r="M1182" s="34" t="s">
        <v>22</v>
      </c>
      <c r="N1182" s="30">
        <v>40050</v>
      </c>
      <c r="O1182" s="30" t="s">
        <v>55</v>
      </c>
      <c r="P1182" s="30">
        <v>57</v>
      </c>
      <c r="Q1182" s="30">
        <v>2</v>
      </c>
      <c r="R1182" s="30">
        <v>24901</v>
      </c>
      <c r="S1182" s="24">
        <f t="shared" si="237"/>
        <v>8700</v>
      </c>
      <c r="T1182" s="24"/>
      <c r="U1182" s="24"/>
      <c r="V1182" s="24"/>
      <c r="W1182" s="24"/>
      <c r="X1182" s="24">
        <v>8700</v>
      </c>
      <c r="Y1182" s="24"/>
      <c r="Z1182" s="24"/>
      <c r="AA1182" s="24"/>
      <c r="AB1182" s="24"/>
      <c r="AC1182" s="24"/>
      <c r="AD1182" s="24"/>
      <c r="AE1182" s="24"/>
      <c r="AF1182" s="24"/>
      <c r="AG1182" s="35">
        <v>8700</v>
      </c>
      <c r="AH1182" s="24">
        <f t="shared" si="248"/>
        <v>0</v>
      </c>
    </row>
    <row r="1183" spans="1:34" x14ac:dyDescent="0.2">
      <c r="A1183" s="33">
        <f t="shared" si="238"/>
        <v>2000</v>
      </c>
      <c r="B1183" s="33">
        <f t="shared" si="239"/>
        <v>2500</v>
      </c>
      <c r="C1183" s="34" t="s">
        <v>17</v>
      </c>
      <c r="D1183" s="34" t="str">
        <f t="shared" si="240"/>
        <v>2</v>
      </c>
      <c r="E1183" s="34">
        <f t="shared" si="241"/>
        <v>5</v>
      </c>
      <c r="F1183" s="34" t="str">
        <f t="shared" si="242"/>
        <v>04</v>
      </c>
      <c r="G1183" s="34" t="str">
        <f t="shared" si="243"/>
        <v>005</v>
      </c>
      <c r="H1183" s="33" t="str">
        <f t="shared" si="244"/>
        <v>E001</v>
      </c>
      <c r="I1183" s="34">
        <f t="shared" si="245"/>
        <v>25101</v>
      </c>
      <c r="J1183" s="34">
        <f t="shared" si="236"/>
        <v>1</v>
      </c>
      <c r="K1183" s="34">
        <f t="shared" si="246"/>
        <v>1</v>
      </c>
      <c r="L1183" s="34">
        <f t="shared" si="247"/>
        <v>30</v>
      </c>
      <c r="M1183" s="34" t="s">
        <v>22</v>
      </c>
      <c r="N1183" s="30">
        <v>40050</v>
      </c>
      <c r="O1183" s="30" t="s">
        <v>55</v>
      </c>
      <c r="P1183" s="30">
        <v>57</v>
      </c>
      <c r="Q1183" s="30">
        <v>2</v>
      </c>
      <c r="R1183" s="30">
        <v>25101</v>
      </c>
      <c r="S1183" s="24">
        <f t="shared" si="237"/>
        <v>115106.15</v>
      </c>
      <c r="T1183" s="24"/>
      <c r="U1183" s="24">
        <v>0</v>
      </c>
      <c r="V1183" s="24">
        <v>25000</v>
      </c>
      <c r="W1183" s="24"/>
      <c r="X1183" s="24">
        <v>17390</v>
      </c>
      <c r="Y1183" s="24">
        <v>17390</v>
      </c>
      <c r="Z1183" s="24">
        <v>17390</v>
      </c>
      <c r="AA1183" s="24">
        <v>17390</v>
      </c>
      <c r="AB1183" s="24">
        <v>17390</v>
      </c>
      <c r="AC1183" s="24">
        <v>3156.15</v>
      </c>
      <c r="AD1183" s="24"/>
      <c r="AE1183" s="24"/>
      <c r="AF1183" s="24"/>
      <c r="AG1183" s="35">
        <v>115106.15</v>
      </c>
      <c r="AH1183" s="24">
        <f t="shared" si="248"/>
        <v>0</v>
      </c>
    </row>
    <row r="1184" spans="1:34" x14ac:dyDescent="0.2">
      <c r="A1184" s="33">
        <f t="shared" si="238"/>
        <v>2000</v>
      </c>
      <c r="B1184" s="33">
        <f t="shared" si="239"/>
        <v>2500</v>
      </c>
      <c r="C1184" s="34" t="s">
        <v>17</v>
      </c>
      <c r="D1184" s="34" t="str">
        <f t="shared" si="240"/>
        <v>2</v>
      </c>
      <c r="E1184" s="34">
        <f t="shared" si="241"/>
        <v>5</v>
      </c>
      <c r="F1184" s="34" t="str">
        <f t="shared" si="242"/>
        <v>04</v>
      </c>
      <c r="G1184" s="34" t="str">
        <f t="shared" si="243"/>
        <v>005</v>
      </c>
      <c r="H1184" s="33" t="str">
        <f t="shared" si="244"/>
        <v>E001</v>
      </c>
      <c r="I1184" s="34">
        <f t="shared" si="245"/>
        <v>25201</v>
      </c>
      <c r="J1184" s="34">
        <f t="shared" si="236"/>
        <v>1</v>
      </c>
      <c r="K1184" s="34">
        <f t="shared" si="246"/>
        <v>1</v>
      </c>
      <c r="L1184" s="34">
        <f t="shared" si="247"/>
        <v>30</v>
      </c>
      <c r="M1184" s="34" t="s">
        <v>22</v>
      </c>
      <c r="N1184" s="30">
        <v>40050</v>
      </c>
      <c r="O1184" s="30" t="s">
        <v>55</v>
      </c>
      <c r="P1184" s="30">
        <v>57</v>
      </c>
      <c r="Q1184" s="30">
        <v>2</v>
      </c>
      <c r="R1184" s="30">
        <v>25201</v>
      </c>
      <c r="S1184" s="24">
        <f t="shared" si="237"/>
        <v>121102</v>
      </c>
      <c r="T1184" s="24"/>
      <c r="U1184" s="24">
        <v>10000</v>
      </c>
      <c r="V1184" s="24">
        <v>15000</v>
      </c>
      <c r="W1184" s="24"/>
      <c r="X1184" s="24">
        <v>16017</v>
      </c>
      <c r="Y1184" s="24">
        <v>16017</v>
      </c>
      <c r="Z1184" s="24">
        <v>16017</v>
      </c>
      <c r="AA1184" s="24">
        <v>16017</v>
      </c>
      <c r="AB1184" s="24">
        <v>16017</v>
      </c>
      <c r="AC1184" s="24">
        <v>16017</v>
      </c>
      <c r="AD1184" s="24"/>
      <c r="AE1184" s="24"/>
      <c r="AF1184" s="24"/>
      <c r="AG1184" s="35">
        <v>121102</v>
      </c>
      <c r="AH1184" s="24">
        <f t="shared" si="248"/>
        <v>0</v>
      </c>
    </row>
    <row r="1185" spans="1:34" x14ac:dyDescent="0.2">
      <c r="A1185" s="33">
        <f t="shared" si="238"/>
        <v>2000</v>
      </c>
      <c r="B1185" s="33">
        <f t="shared" si="239"/>
        <v>2500</v>
      </c>
      <c r="C1185" s="34" t="s">
        <v>17</v>
      </c>
      <c r="D1185" s="34" t="str">
        <f t="shared" si="240"/>
        <v>2</v>
      </c>
      <c r="E1185" s="34">
        <f t="shared" si="241"/>
        <v>5</v>
      </c>
      <c r="F1185" s="34" t="str">
        <f t="shared" si="242"/>
        <v>04</v>
      </c>
      <c r="G1185" s="34" t="str">
        <f t="shared" si="243"/>
        <v>005</v>
      </c>
      <c r="H1185" s="33" t="str">
        <f t="shared" si="244"/>
        <v>E001</v>
      </c>
      <c r="I1185" s="34">
        <f t="shared" si="245"/>
        <v>25301</v>
      </c>
      <c r="J1185" s="34">
        <f t="shared" si="236"/>
        <v>1</v>
      </c>
      <c r="K1185" s="34">
        <f t="shared" si="246"/>
        <v>1</v>
      </c>
      <c r="L1185" s="34">
        <f t="shared" si="247"/>
        <v>30</v>
      </c>
      <c r="M1185" s="34" t="s">
        <v>22</v>
      </c>
      <c r="N1185" s="30">
        <v>40050</v>
      </c>
      <c r="O1185" s="30" t="s">
        <v>55</v>
      </c>
      <c r="P1185" s="30">
        <v>57</v>
      </c>
      <c r="Q1185" s="30">
        <v>2</v>
      </c>
      <c r="R1185" s="30">
        <v>25301</v>
      </c>
      <c r="S1185" s="24">
        <f t="shared" si="237"/>
        <v>10995</v>
      </c>
      <c r="T1185" s="24"/>
      <c r="U1185" s="24"/>
      <c r="V1185" s="24"/>
      <c r="W1185" s="24"/>
      <c r="X1185" s="24"/>
      <c r="Y1185" s="24"/>
      <c r="Z1185" s="24"/>
      <c r="AA1185" s="24">
        <v>10995</v>
      </c>
      <c r="AB1185" s="24"/>
      <c r="AC1185" s="24"/>
      <c r="AD1185" s="24"/>
      <c r="AE1185" s="24"/>
      <c r="AF1185" s="24"/>
      <c r="AG1185" s="35">
        <v>10995</v>
      </c>
      <c r="AH1185" s="24">
        <f t="shared" si="248"/>
        <v>0</v>
      </c>
    </row>
    <row r="1186" spans="1:34" x14ac:dyDescent="0.2">
      <c r="A1186" s="33">
        <f t="shared" si="238"/>
        <v>2000</v>
      </c>
      <c r="B1186" s="33">
        <f t="shared" si="239"/>
        <v>2500</v>
      </c>
      <c r="C1186" s="34" t="s">
        <v>17</v>
      </c>
      <c r="D1186" s="34" t="str">
        <f t="shared" si="240"/>
        <v>2</v>
      </c>
      <c r="E1186" s="34">
        <f t="shared" si="241"/>
        <v>5</v>
      </c>
      <c r="F1186" s="34" t="str">
        <f t="shared" si="242"/>
        <v>04</v>
      </c>
      <c r="G1186" s="34" t="str">
        <f t="shared" si="243"/>
        <v>005</v>
      </c>
      <c r="H1186" s="33" t="str">
        <f t="shared" si="244"/>
        <v>E001</v>
      </c>
      <c r="I1186" s="34">
        <f t="shared" si="245"/>
        <v>25501</v>
      </c>
      <c r="J1186" s="34">
        <f t="shared" si="236"/>
        <v>1</v>
      </c>
      <c r="K1186" s="34">
        <f t="shared" si="246"/>
        <v>1</v>
      </c>
      <c r="L1186" s="34">
        <f t="shared" si="247"/>
        <v>30</v>
      </c>
      <c r="M1186" s="34" t="s">
        <v>22</v>
      </c>
      <c r="N1186" s="30">
        <v>40050</v>
      </c>
      <c r="O1186" s="30" t="s">
        <v>55</v>
      </c>
      <c r="P1186" s="30">
        <v>57</v>
      </c>
      <c r="Q1186" s="30">
        <v>2</v>
      </c>
      <c r="R1186" s="30">
        <v>25501</v>
      </c>
      <c r="S1186" s="24">
        <f t="shared" si="237"/>
        <v>202062</v>
      </c>
      <c r="T1186" s="24"/>
      <c r="U1186" s="24">
        <v>0</v>
      </c>
      <c r="V1186" s="24"/>
      <c r="W1186" s="24"/>
      <c r="X1186" s="24">
        <v>33677</v>
      </c>
      <c r="Y1186" s="24">
        <v>33677</v>
      </c>
      <c r="Z1186" s="24">
        <v>33677</v>
      </c>
      <c r="AA1186" s="24">
        <v>33677</v>
      </c>
      <c r="AB1186" s="24">
        <v>33677</v>
      </c>
      <c r="AC1186" s="24">
        <v>33677</v>
      </c>
      <c r="AD1186" s="24"/>
      <c r="AE1186" s="24"/>
      <c r="AF1186" s="24"/>
      <c r="AG1186" s="35">
        <v>202062</v>
      </c>
      <c r="AH1186" s="24">
        <f t="shared" si="248"/>
        <v>0</v>
      </c>
    </row>
    <row r="1187" spans="1:34" x14ac:dyDescent="0.2">
      <c r="A1187" s="33">
        <f t="shared" si="238"/>
        <v>2000</v>
      </c>
      <c r="B1187" s="33">
        <f t="shared" si="239"/>
        <v>2500</v>
      </c>
      <c r="C1187" s="34" t="s">
        <v>17</v>
      </c>
      <c r="D1187" s="34" t="str">
        <f t="shared" si="240"/>
        <v>2</v>
      </c>
      <c r="E1187" s="34">
        <f t="shared" si="241"/>
        <v>5</v>
      </c>
      <c r="F1187" s="34" t="str">
        <f t="shared" si="242"/>
        <v>04</v>
      </c>
      <c r="G1187" s="34" t="str">
        <f t="shared" si="243"/>
        <v>005</v>
      </c>
      <c r="H1187" s="33" t="str">
        <f t="shared" si="244"/>
        <v>E001</v>
      </c>
      <c r="I1187" s="34">
        <f t="shared" si="245"/>
        <v>25901</v>
      </c>
      <c r="J1187" s="34">
        <f t="shared" si="236"/>
        <v>1</v>
      </c>
      <c r="K1187" s="34">
        <f t="shared" si="246"/>
        <v>1</v>
      </c>
      <c r="L1187" s="34">
        <f t="shared" si="247"/>
        <v>30</v>
      </c>
      <c r="M1187" s="34" t="s">
        <v>22</v>
      </c>
      <c r="N1187" s="30">
        <v>40050</v>
      </c>
      <c r="O1187" s="30" t="s">
        <v>55</v>
      </c>
      <c r="P1187" s="30">
        <v>57</v>
      </c>
      <c r="Q1187" s="30">
        <v>2</v>
      </c>
      <c r="R1187" s="30">
        <v>25901</v>
      </c>
      <c r="S1187" s="24">
        <f t="shared" si="237"/>
        <v>69571.76999999999</v>
      </c>
      <c r="T1187" s="24"/>
      <c r="U1187" s="24"/>
      <c r="V1187" s="24"/>
      <c r="W1187" s="24"/>
      <c r="X1187" s="24">
        <v>8628</v>
      </c>
      <c r="Y1187" s="24">
        <v>34439.25</v>
      </c>
      <c r="Z1187" s="24">
        <v>17453.34</v>
      </c>
      <c r="AA1187" s="24">
        <v>0</v>
      </c>
      <c r="AB1187" s="24">
        <v>0</v>
      </c>
      <c r="AC1187" s="24">
        <v>0</v>
      </c>
      <c r="AD1187" s="24">
        <v>9051.18</v>
      </c>
      <c r="AE1187" s="24"/>
      <c r="AF1187" s="24"/>
      <c r="AG1187" s="35">
        <v>69571.77</v>
      </c>
      <c r="AH1187" s="24">
        <f t="shared" si="248"/>
        <v>0</v>
      </c>
    </row>
    <row r="1188" spans="1:34" x14ac:dyDescent="0.2">
      <c r="A1188" s="33">
        <f t="shared" si="238"/>
        <v>2000</v>
      </c>
      <c r="B1188" s="33">
        <f t="shared" si="239"/>
        <v>2600</v>
      </c>
      <c r="C1188" s="34" t="s">
        <v>17</v>
      </c>
      <c r="D1188" s="34" t="str">
        <f t="shared" si="240"/>
        <v>2</v>
      </c>
      <c r="E1188" s="34">
        <f t="shared" si="241"/>
        <v>5</v>
      </c>
      <c r="F1188" s="34" t="str">
        <f t="shared" si="242"/>
        <v>04</v>
      </c>
      <c r="G1188" s="34" t="str">
        <f t="shared" si="243"/>
        <v>005</v>
      </c>
      <c r="H1188" s="33" t="str">
        <f t="shared" si="244"/>
        <v>E001</v>
      </c>
      <c r="I1188" s="34">
        <f t="shared" si="245"/>
        <v>26102</v>
      </c>
      <c r="J1188" s="34">
        <f t="shared" si="236"/>
        <v>1</v>
      </c>
      <c r="K1188" s="34">
        <f t="shared" si="246"/>
        <v>1</v>
      </c>
      <c r="L1188" s="34">
        <f t="shared" si="247"/>
        <v>30</v>
      </c>
      <c r="M1188" s="34" t="s">
        <v>22</v>
      </c>
      <c r="N1188" s="30">
        <v>40050</v>
      </c>
      <c r="O1188" s="30" t="s">
        <v>55</v>
      </c>
      <c r="P1188" s="30">
        <v>57</v>
      </c>
      <c r="Q1188" s="30">
        <v>2</v>
      </c>
      <c r="R1188" s="30">
        <v>26102</v>
      </c>
      <c r="S1188" s="24">
        <f t="shared" si="237"/>
        <v>106804</v>
      </c>
      <c r="T1188" s="24">
        <v>0</v>
      </c>
      <c r="U1188" s="24">
        <v>5000</v>
      </c>
      <c r="V1188" s="24">
        <v>5000</v>
      </c>
      <c r="W1188" s="24"/>
      <c r="X1188" s="24">
        <v>16134</v>
      </c>
      <c r="Y1188" s="24">
        <v>16134</v>
      </c>
      <c r="Z1188" s="24">
        <v>16134</v>
      </c>
      <c r="AA1188" s="24">
        <v>16134</v>
      </c>
      <c r="AB1188" s="24">
        <v>16134</v>
      </c>
      <c r="AC1188" s="24">
        <v>16134</v>
      </c>
      <c r="AD1188" s="24"/>
      <c r="AE1188" s="24"/>
      <c r="AF1188" s="24"/>
      <c r="AG1188" s="35">
        <v>106804</v>
      </c>
      <c r="AH1188" s="24">
        <f t="shared" si="248"/>
        <v>0</v>
      </c>
    </row>
    <row r="1189" spans="1:34" x14ac:dyDescent="0.2">
      <c r="A1189" s="33">
        <f t="shared" si="238"/>
        <v>2000</v>
      </c>
      <c r="B1189" s="33">
        <f t="shared" si="239"/>
        <v>2900</v>
      </c>
      <c r="C1189" s="34" t="s">
        <v>17</v>
      </c>
      <c r="D1189" s="34" t="str">
        <f t="shared" si="240"/>
        <v>2</v>
      </c>
      <c r="E1189" s="34">
        <f t="shared" si="241"/>
        <v>5</v>
      </c>
      <c r="F1189" s="34" t="str">
        <f t="shared" si="242"/>
        <v>04</v>
      </c>
      <c r="G1189" s="34" t="str">
        <f t="shared" si="243"/>
        <v>005</v>
      </c>
      <c r="H1189" s="33" t="str">
        <f t="shared" si="244"/>
        <v>E001</v>
      </c>
      <c r="I1189" s="34">
        <f t="shared" si="245"/>
        <v>29101</v>
      </c>
      <c r="J1189" s="34">
        <f t="shared" si="236"/>
        <v>1</v>
      </c>
      <c r="K1189" s="34">
        <f t="shared" si="246"/>
        <v>1</v>
      </c>
      <c r="L1189" s="34">
        <f t="shared" si="247"/>
        <v>30</v>
      </c>
      <c r="M1189" s="34" t="s">
        <v>22</v>
      </c>
      <c r="N1189" s="30">
        <v>40050</v>
      </c>
      <c r="O1189" s="30" t="s">
        <v>55</v>
      </c>
      <c r="P1189" s="30">
        <v>57</v>
      </c>
      <c r="Q1189" s="30">
        <v>2</v>
      </c>
      <c r="R1189" s="30">
        <v>29101</v>
      </c>
      <c r="S1189" s="24">
        <f t="shared" si="237"/>
        <v>7850</v>
      </c>
      <c r="T1189" s="24"/>
      <c r="U1189" s="24"/>
      <c r="V1189" s="24"/>
      <c r="W1189" s="24">
        <v>7850</v>
      </c>
      <c r="X1189" s="24"/>
      <c r="Y1189" s="24"/>
      <c r="Z1189" s="24"/>
      <c r="AA1189" s="24"/>
      <c r="AB1189" s="24"/>
      <c r="AC1189" s="24"/>
      <c r="AD1189" s="24"/>
      <c r="AE1189" s="24"/>
      <c r="AF1189" s="24"/>
      <c r="AG1189" s="35">
        <v>7850</v>
      </c>
      <c r="AH1189" s="24">
        <f t="shared" si="248"/>
        <v>0</v>
      </c>
    </row>
    <row r="1190" spans="1:34" x14ac:dyDescent="0.2">
      <c r="A1190" s="33">
        <f t="shared" si="238"/>
        <v>2000</v>
      </c>
      <c r="B1190" s="33">
        <f t="shared" si="239"/>
        <v>2900</v>
      </c>
      <c r="C1190" s="34" t="s">
        <v>17</v>
      </c>
      <c r="D1190" s="34" t="str">
        <f t="shared" si="240"/>
        <v>2</v>
      </c>
      <c r="E1190" s="34">
        <f t="shared" si="241"/>
        <v>5</v>
      </c>
      <c r="F1190" s="34" t="str">
        <f t="shared" si="242"/>
        <v>04</v>
      </c>
      <c r="G1190" s="34" t="str">
        <f t="shared" si="243"/>
        <v>005</v>
      </c>
      <c r="H1190" s="33" t="str">
        <f t="shared" si="244"/>
        <v>E001</v>
      </c>
      <c r="I1190" s="34">
        <f t="shared" si="245"/>
        <v>29401</v>
      </c>
      <c r="J1190" s="34">
        <f t="shared" si="236"/>
        <v>1</v>
      </c>
      <c r="K1190" s="34">
        <f t="shared" si="246"/>
        <v>1</v>
      </c>
      <c r="L1190" s="34">
        <f t="shared" si="247"/>
        <v>30</v>
      </c>
      <c r="M1190" s="34" t="s">
        <v>22</v>
      </c>
      <c r="N1190" s="30">
        <v>40050</v>
      </c>
      <c r="O1190" s="30" t="s">
        <v>55</v>
      </c>
      <c r="P1190" s="30">
        <v>57</v>
      </c>
      <c r="Q1190" s="30">
        <v>2</v>
      </c>
      <c r="R1190" s="30">
        <v>29401</v>
      </c>
      <c r="S1190" s="24">
        <f t="shared" si="237"/>
        <v>0</v>
      </c>
      <c r="T1190" s="24"/>
      <c r="U1190" s="24"/>
      <c r="V1190" s="24"/>
      <c r="W1190" s="24">
        <v>0</v>
      </c>
      <c r="X1190" s="24"/>
      <c r="Y1190" s="24"/>
      <c r="Z1190" s="24"/>
      <c r="AA1190" s="24"/>
      <c r="AB1190" s="24"/>
      <c r="AC1190" s="24"/>
      <c r="AD1190" s="24"/>
      <c r="AE1190" s="24"/>
      <c r="AF1190" s="24"/>
      <c r="AG1190" s="35">
        <v>0</v>
      </c>
      <c r="AH1190" s="24">
        <f t="shared" si="248"/>
        <v>0</v>
      </c>
    </row>
    <row r="1191" spans="1:34" x14ac:dyDescent="0.2">
      <c r="A1191" s="33">
        <f t="shared" si="238"/>
        <v>2000</v>
      </c>
      <c r="B1191" s="33">
        <f t="shared" si="239"/>
        <v>2900</v>
      </c>
      <c r="C1191" s="34" t="s">
        <v>17</v>
      </c>
      <c r="D1191" s="34" t="str">
        <f t="shared" si="240"/>
        <v>2</v>
      </c>
      <c r="E1191" s="34">
        <f t="shared" si="241"/>
        <v>5</v>
      </c>
      <c r="F1191" s="34" t="str">
        <f t="shared" si="242"/>
        <v>04</v>
      </c>
      <c r="G1191" s="34" t="str">
        <f t="shared" si="243"/>
        <v>005</v>
      </c>
      <c r="H1191" s="33" t="str">
        <f t="shared" si="244"/>
        <v>E001</v>
      </c>
      <c r="I1191" s="34">
        <f t="shared" si="245"/>
        <v>29501</v>
      </c>
      <c r="J1191" s="34">
        <f t="shared" si="236"/>
        <v>1</v>
      </c>
      <c r="K1191" s="34">
        <f t="shared" si="246"/>
        <v>1</v>
      </c>
      <c r="L1191" s="34">
        <f t="shared" si="247"/>
        <v>30</v>
      </c>
      <c r="M1191" s="34" t="s">
        <v>22</v>
      </c>
      <c r="N1191" s="30">
        <v>40050</v>
      </c>
      <c r="O1191" s="30" t="s">
        <v>55</v>
      </c>
      <c r="P1191" s="30">
        <v>57</v>
      </c>
      <c r="Q1191" s="30">
        <v>2</v>
      </c>
      <c r="R1191" s="30">
        <v>29501</v>
      </c>
      <c r="S1191" s="24">
        <f t="shared" si="237"/>
        <v>63308.38</v>
      </c>
      <c r="T1191" s="24"/>
      <c r="U1191" s="24"/>
      <c r="V1191" s="24"/>
      <c r="W1191" s="24"/>
      <c r="X1191" s="24"/>
      <c r="Y1191" s="24">
        <v>10000</v>
      </c>
      <c r="Z1191" s="24">
        <v>10000</v>
      </c>
      <c r="AA1191" s="24">
        <v>10000</v>
      </c>
      <c r="AB1191" s="24">
        <v>10000</v>
      </c>
      <c r="AC1191" s="24">
        <v>10000</v>
      </c>
      <c r="AD1191" s="24">
        <v>13308.38</v>
      </c>
      <c r="AE1191" s="24"/>
      <c r="AF1191" s="24"/>
      <c r="AG1191" s="35">
        <v>63308.38</v>
      </c>
      <c r="AH1191" s="24">
        <f t="shared" si="248"/>
        <v>0</v>
      </c>
    </row>
    <row r="1192" spans="1:34" x14ac:dyDescent="0.2">
      <c r="A1192" s="33">
        <f t="shared" si="238"/>
        <v>2000</v>
      </c>
      <c r="B1192" s="33">
        <f t="shared" si="239"/>
        <v>2900</v>
      </c>
      <c r="C1192" s="34" t="s">
        <v>17</v>
      </c>
      <c r="D1192" s="34" t="str">
        <f t="shared" si="240"/>
        <v>2</v>
      </c>
      <c r="E1192" s="34">
        <f t="shared" si="241"/>
        <v>5</v>
      </c>
      <c r="F1192" s="34" t="str">
        <f t="shared" si="242"/>
        <v>04</v>
      </c>
      <c r="G1192" s="34" t="str">
        <f t="shared" si="243"/>
        <v>005</v>
      </c>
      <c r="H1192" s="33" t="str">
        <f t="shared" si="244"/>
        <v>E001</v>
      </c>
      <c r="I1192" s="34">
        <f t="shared" si="245"/>
        <v>29801</v>
      </c>
      <c r="J1192" s="34">
        <f t="shared" si="236"/>
        <v>1</v>
      </c>
      <c r="K1192" s="34">
        <f t="shared" si="246"/>
        <v>1</v>
      </c>
      <c r="L1192" s="34">
        <f t="shared" si="247"/>
        <v>30</v>
      </c>
      <c r="M1192" s="34" t="s">
        <v>22</v>
      </c>
      <c r="N1192" s="30">
        <v>40050</v>
      </c>
      <c r="O1192" s="30" t="s">
        <v>55</v>
      </c>
      <c r="P1192" s="30">
        <v>57</v>
      </c>
      <c r="Q1192" s="30">
        <v>2</v>
      </c>
      <c r="R1192" s="30">
        <v>29801</v>
      </c>
      <c r="S1192" s="24">
        <f t="shared" si="237"/>
        <v>31654.19</v>
      </c>
      <c r="T1192" s="24"/>
      <c r="U1192" s="24"/>
      <c r="V1192" s="24"/>
      <c r="W1192" s="24"/>
      <c r="X1192" s="24"/>
      <c r="Y1192" s="24">
        <v>3608</v>
      </c>
      <c r="Z1192" s="24">
        <v>8467</v>
      </c>
      <c r="AA1192" s="24">
        <v>7000</v>
      </c>
      <c r="AB1192" s="24">
        <v>7000</v>
      </c>
      <c r="AC1192" s="24">
        <v>5579.19</v>
      </c>
      <c r="AD1192" s="24"/>
      <c r="AE1192" s="24"/>
      <c r="AF1192" s="24"/>
      <c r="AG1192" s="35">
        <v>31654.19</v>
      </c>
      <c r="AH1192" s="24">
        <f t="shared" si="248"/>
        <v>0</v>
      </c>
    </row>
    <row r="1193" spans="1:34" x14ac:dyDescent="0.2">
      <c r="A1193" s="33">
        <f t="shared" si="238"/>
        <v>3000</v>
      </c>
      <c r="B1193" s="33">
        <f t="shared" si="239"/>
        <v>3100</v>
      </c>
      <c r="C1193" s="34" t="s">
        <v>17</v>
      </c>
      <c r="D1193" s="34" t="str">
        <f t="shared" si="240"/>
        <v>2</v>
      </c>
      <c r="E1193" s="34">
        <f t="shared" si="241"/>
        <v>5</v>
      </c>
      <c r="F1193" s="34" t="str">
        <f t="shared" si="242"/>
        <v>04</v>
      </c>
      <c r="G1193" s="34" t="str">
        <f t="shared" si="243"/>
        <v>005</v>
      </c>
      <c r="H1193" s="33" t="str">
        <f t="shared" si="244"/>
        <v>E001</v>
      </c>
      <c r="I1193" s="34">
        <f t="shared" si="245"/>
        <v>31801</v>
      </c>
      <c r="J1193" s="34">
        <f t="shared" si="236"/>
        <v>1</v>
      </c>
      <c r="K1193" s="34">
        <f t="shared" si="246"/>
        <v>1</v>
      </c>
      <c r="L1193" s="34">
        <f t="shared" si="247"/>
        <v>30</v>
      </c>
      <c r="M1193" s="34" t="s">
        <v>22</v>
      </c>
      <c r="N1193" s="30">
        <v>40050</v>
      </c>
      <c r="O1193" s="30" t="s">
        <v>55</v>
      </c>
      <c r="P1193" s="30">
        <v>57</v>
      </c>
      <c r="Q1193" s="30">
        <v>2</v>
      </c>
      <c r="R1193" s="30">
        <v>31801</v>
      </c>
      <c r="S1193" s="24">
        <f t="shared" si="237"/>
        <v>3000</v>
      </c>
      <c r="T1193" s="24"/>
      <c r="U1193" s="24"/>
      <c r="V1193" s="24">
        <v>3000</v>
      </c>
      <c r="W1193" s="24"/>
      <c r="X1193" s="24"/>
      <c r="Y1193" s="24"/>
      <c r="Z1193" s="24"/>
      <c r="AA1193" s="24"/>
      <c r="AB1193" s="24"/>
      <c r="AC1193" s="24"/>
      <c r="AD1193" s="24"/>
      <c r="AE1193" s="24"/>
      <c r="AF1193" s="24"/>
      <c r="AG1193" s="35">
        <v>3000</v>
      </c>
      <c r="AH1193" s="24">
        <f t="shared" si="248"/>
        <v>0</v>
      </c>
    </row>
    <row r="1194" spans="1:34" x14ac:dyDescent="0.2">
      <c r="A1194" s="33">
        <f t="shared" si="238"/>
        <v>3000</v>
      </c>
      <c r="B1194" s="33">
        <f t="shared" si="239"/>
        <v>3300</v>
      </c>
      <c r="C1194" s="34" t="s">
        <v>17</v>
      </c>
      <c r="D1194" s="34" t="str">
        <f t="shared" si="240"/>
        <v>2</v>
      </c>
      <c r="E1194" s="34">
        <f t="shared" si="241"/>
        <v>5</v>
      </c>
      <c r="F1194" s="34" t="str">
        <f t="shared" si="242"/>
        <v>04</v>
      </c>
      <c r="G1194" s="34" t="str">
        <f t="shared" si="243"/>
        <v>005</v>
      </c>
      <c r="H1194" s="33" t="str">
        <f t="shared" si="244"/>
        <v>E001</v>
      </c>
      <c r="I1194" s="34">
        <f t="shared" si="245"/>
        <v>33601</v>
      </c>
      <c r="J1194" s="34">
        <f t="shared" si="236"/>
        <v>1</v>
      </c>
      <c r="K1194" s="34">
        <f t="shared" si="246"/>
        <v>1</v>
      </c>
      <c r="L1194" s="34">
        <f t="shared" si="247"/>
        <v>30</v>
      </c>
      <c r="M1194" s="34" t="s">
        <v>22</v>
      </c>
      <c r="N1194" s="30">
        <v>40050</v>
      </c>
      <c r="O1194" s="30" t="s">
        <v>55</v>
      </c>
      <c r="P1194" s="30">
        <v>57</v>
      </c>
      <c r="Q1194" s="30">
        <v>2</v>
      </c>
      <c r="R1194" s="30">
        <v>33601</v>
      </c>
      <c r="S1194" s="24">
        <f t="shared" si="237"/>
        <v>195921.79</v>
      </c>
      <c r="T1194" s="24">
        <v>0</v>
      </c>
      <c r="U1194" s="24"/>
      <c r="V1194" s="24">
        <v>10000</v>
      </c>
      <c r="W1194" s="24">
        <v>5862.01</v>
      </c>
      <c r="X1194" s="24">
        <v>25959</v>
      </c>
      <c r="Y1194" s="24">
        <v>15000</v>
      </c>
      <c r="Z1194" s="24">
        <v>32602</v>
      </c>
      <c r="AA1194" s="24">
        <v>32602</v>
      </c>
      <c r="AB1194" s="24">
        <v>32602</v>
      </c>
      <c r="AC1194" s="24">
        <v>12911.79</v>
      </c>
      <c r="AD1194" s="24">
        <v>28382.99</v>
      </c>
      <c r="AE1194" s="24"/>
      <c r="AF1194" s="24"/>
      <c r="AG1194" s="35">
        <v>195921.79</v>
      </c>
      <c r="AH1194" s="24">
        <f t="shared" si="248"/>
        <v>0</v>
      </c>
    </row>
    <row r="1195" spans="1:34" x14ac:dyDescent="0.2">
      <c r="A1195" s="33">
        <f t="shared" si="238"/>
        <v>3000</v>
      </c>
      <c r="B1195" s="33">
        <f t="shared" si="239"/>
        <v>3300</v>
      </c>
      <c r="C1195" s="34" t="s">
        <v>17</v>
      </c>
      <c r="D1195" s="34" t="str">
        <f t="shared" si="240"/>
        <v>2</v>
      </c>
      <c r="E1195" s="34">
        <f t="shared" si="241"/>
        <v>5</v>
      </c>
      <c r="F1195" s="34" t="str">
        <f t="shared" si="242"/>
        <v>04</v>
      </c>
      <c r="G1195" s="34" t="str">
        <f t="shared" si="243"/>
        <v>005</v>
      </c>
      <c r="H1195" s="33" t="str">
        <f t="shared" si="244"/>
        <v>E001</v>
      </c>
      <c r="I1195" s="34">
        <f t="shared" si="245"/>
        <v>33603</v>
      </c>
      <c r="J1195" s="34">
        <f t="shared" si="236"/>
        <v>1</v>
      </c>
      <c r="K1195" s="34">
        <f t="shared" si="246"/>
        <v>1</v>
      </c>
      <c r="L1195" s="34">
        <f t="shared" si="247"/>
        <v>30</v>
      </c>
      <c r="M1195" s="34" t="s">
        <v>22</v>
      </c>
      <c r="N1195" s="30">
        <v>40050</v>
      </c>
      <c r="O1195" s="30" t="s">
        <v>55</v>
      </c>
      <c r="P1195" s="30">
        <v>57</v>
      </c>
      <c r="Q1195" s="30">
        <v>2</v>
      </c>
      <c r="R1195" s="30">
        <v>33603</v>
      </c>
      <c r="S1195" s="24">
        <f t="shared" si="237"/>
        <v>24000</v>
      </c>
      <c r="T1195" s="24"/>
      <c r="U1195" s="24"/>
      <c r="V1195" s="24"/>
      <c r="W1195" s="24"/>
      <c r="X1195" s="24"/>
      <c r="Y1195" s="24"/>
      <c r="Z1195" s="24">
        <v>899.26</v>
      </c>
      <c r="AA1195" s="24">
        <v>0</v>
      </c>
      <c r="AB1195" s="24">
        <v>878.69</v>
      </c>
      <c r="AC1195" s="24">
        <v>22222.05</v>
      </c>
      <c r="AD1195" s="24"/>
      <c r="AE1195" s="24"/>
      <c r="AF1195" s="24"/>
      <c r="AG1195" s="35">
        <v>24000</v>
      </c>
      <c r="AH1195" s="24">
        <f t="shared" si="248"/>
        <v>0</v>
      </c>
    </row>
    <row r="1196" spans="1:34" x14ac:dyDescent="0.2">
      <c r="A1196" s="33">
        <f t="shared" si="238"/>
        <v>3000</v>
      </c>
      <c r="B1196" s="33">
        <f t="shared" si="239"/>
        <v>3400</v>
      </c>
      <c r="C1196" s="34" t="s">
        <v>17</v>
      </c>
      <c r="D1196" s="34" t="str">
        <f t="shared" si="240"/>
        <v>2</v>
      </c>
      <c r="E1196" s="34">
        <f t="shared" si="241"/>
        <v>5</v>
      </c>
      <c r="F1196" s="34" t="str">
        <f t="shared" si="242"/>
        <v>04</v>
      </c>
      <c r="G1196" s="34" t="str">
        <f t="shared" si="243"/>
        <v>005</v>
      </c>
      <c r="H1196" s="33" t="str">
        <f t="shared" si="244"/>
        <v>E001</v>
      </c>
      <c r="I1196" s="34">
        <f t="shared" si="245"/>
        <v>34601</v>
      </c>
      <c r="J1196" s="34">
        <f t="shared" si="236"/>
        <v>1</v>
      </c>
      <c r="K1196" s="34">
        <f t="shared" si="246"/>
        <v>1</v>
      </c>
      <c r="L1196" s="34">
        <f t="shared" si="247"/>
        <v>30</v>
      </c>
      <c r="M1196" s="34" t="s">
        <v>22</v>
      </c>
      <c r="N1196" s="30">
        <v>40050</v>
      </c>
      <c r="O1196" s="30" t="s">
        <v>55</v>
      </c>
      <c r="P1196" s="30">
        <v>57</v>
      </c>
      <c r="Q1196" s="30">
        <v>2</v>
      </c>
      <c r="R1196" s="30">
        <v>34601</v>
      </c>
      <c r="S1196" s="24">
        <f t="shared" si="237"/>
        <v>0</v>
      </c>
      <c r="T1196" s="24"/>
      <c r="U1196" s="24"/>
      <c r="V1196" s="24"/>
      <c r="W1196" s="24"/>
      <c r="X1196" s="24"/>
      <c r="Y1196" s="24"/>
      <c r="Z1196" s="24"/>
      <c r="AA1196" s="24"/>
      <c r="AB1196" s="24"/>
      <c r="AC1196" s="24"/>
      <c r="AD1196" s="24">
        <v>0</v>
      </c>
      <c r="AE1196" s="24"/>
      <c r="AF1196" s="24"/>
      <c r="AG1196" s="35">
        <v>0</v>
      </c>
      <c r="AH1196" s="24">
        <f t="shared" si="248"/>
        <v>0</v>
      </c>
    </row>
    <row r="1197" spans="1:34" x14ac:dyDescent="0.2">
      <c r="A1197" s="33">
        <f t="shared" si="238"/>
        <v>3000</v>
      </c>
      <c r="B1197" s="33">
        <f t="shared" si="239"/>
        <v>3500</v>
      </c>
      <c r="C1197" s="34" t="s">
        <v>17</v>
      </c>
      <c r="D1197" s="34" t="str">
        <f t="shared" si="240"/>
        <v>2</v>
      </c>
      <c r="E1197" s="34">
        <f t="shared" si="241"/>
        <v>5</v>
      </c>
      <c r="F1197" s="34" t="str">
        <f t="shared" si="242"/>
        <v>04</v>
      </c>
      <c r="G1197" s="34" t="str">
        <f t="shared" si="243"/>
        <v>005</v>
      </c>
      <c r="H1197" s="33" t="str">
        <f t="shared" si="244"/>
        <v>E001</v>
      </c>
      <c r="I1197" s="34">
        <f t="shared" si="245"/>
        <v>35401</v>
      </c>
      <c r="J1197" s="34">
        <f t="shared" si="236"/>
        <v>1</v>
      </c>
      <c r="K1197" s="34">
        <f t="shared" si="246"/>
        <v>1</v>
      </c>
      <c r="L1197" s="34">
        <f t="shared" si="247"/>
        <v>30</v>
      </c>
      <c r="M1197" s="34" t="s">
        <v>22</v>
      </c>
      <c r="N1197" s="30">
        <v>40050</v>
      </c>
      <c r="O1197" s="30" t="s">
        <v>55</v>
      </c>
      <c r="P1197" s="30">
        <v>57</v>
      </c>
      <c r="Q1197" s="30">
        <v>2</v>
      </c>
      <c r="R1197" s="30">
        <v>35401</v>
      </c>
      <c r="S1197" s="24">
        <f t="shared" si="237"/>
        <v>0</v>
      </c>
      <c r="T1197" s="24"/>
      <c r="U1197" s="24"/>
      <c r="V1197" s="24">
        <v>0</v>
      </c>
      <c r="W1197" s="24"/>
      <c r="X1197" s="24">
        <v>0</v>
      </c>
      <c r="Y1197" s="24"/>
      <c r="Z1197" s="24"/>
      <c r="AA1197" s="24"/>
      <c r="AB1197" s="24">
        <v>0</v>
      </c>
      <c r="AC1197" s="24"/>
      <c r="AD1197" s="24"/>
      <c r="AE1197" s="24"/>
      <c r="AF1197" s="24"/>
      <c r="AG1197" s="35">
        <v>0</v>
      </c>
      <c r="AH1197" s="24">
        <f t="shared" si="248"/>
        <v>0</v>
      </c>
    </row>
    <row r="1198" spans="1:34" x14ac:dyDescent="0.2">
      <c r="A1198" s="33">
        <f t="shared" si="238"/>
        <v>3000</v>
      </c>
      <c r="B1198" s="33">
        <f t="shared" si="239"/>
        <v>3700</v>
      </c>
      <c r="C1198" s="34" t="s">
        <v>17</v>
      </c>
      <c r="D1198" s="34" t="str">
        <f t="shared" si="240"/>
        <v>2</v>
      </c>
      <c r="E1198" s="34">
        <f t="shared" si="241"/>
        <v>5</v>
      </c>
      <c r="F1198" s="34" t="str">
        <f t="shared" si="242"/>
        <v>04</v>
      </c>
      <c r="G1198" s="34" t="str">
        <f t="shared" si="243"/>
        <v>005</v>
      </c>
      <c r="H1198" s="33" t="str">
        <f t="shared" si="244"/>
        <v>E001</v>
      </c>
      <c r="I1198" s="34">
        <f t="shared" si="245"/>
        <v>37204</v>
      </c>
      <c r="J1198" s="34">
        <f t="shared" si="236"/>
        <v>1</v>
      </c>
      <c r="K1198" s="34">
        <f t="shared" si="246"/>
        <v>1</v>
      </c>
      <c r="L1198" s="34">
        <f t="shared" si="247"/>
        <v>30</v>
      </c>
      <c r="M1198" s="34" t="s">
        <v>22</v>
      </c>
      <c r="N1198" s="30">
        <v>40050</v>
      </c>
      <c r="O1198" s="30" t="s">
        <v>55</v>
      </c>
      <c r="P1198" s="30">
        <v>57</v>
      </c>
      <c r="Q1198" s="30">
        <v>2</v>
      </c>
      <c r="R1198" s="30">
        <v>37204</v>
      </c>
      <c r="S1198" s="24">
        <f t="shared" si="237"/>
        <v>40720.53</v>
      </c>
      <c r="T1198" s="24"/>
      <c r="U1198" s="24">
        <v>5000</v>
      </c>
      <c r="V1198" s="24"/>
      <c r="W1198" s="24"/>
      <c r="X1198" s="24">
        <v>6940</v>
      </c>
      <c r="Y1198" s="24">
        <v>6940</v>
      </c>
      <c r="Z1198" s="24">
        <v>6940</v>
      </c>
      <c r="AA1198" s="24">
        <v>7114</v>
      </c>
      <c r="AB1198" s="24">
        <v>7786.53</v>
      </c>
      <c r="AC1198" s="24"/>
      <c r="AD1198" s="24"/>
      <c r="AE1198" s="24"/>
      <c r="AF1198" s="24"/>
      <c r="AG1198" s="35">
        <v>40720.53</v>
      </c>
      <c r="AH1198" s="24">
        <f t="shared" si="248"/>
        <v>0</v>
      </c>
    </row>
    <row r="1199" spans="1:34" x14ac:dyDescent="0.2">
      <c r="A1199" s="33">
        <f t="shared" si="238"/>
        <v>3000</v>
      </c>
      <c r="B1199" s="33">
        <f t="shared" si="239"/>
        <v>3700</v>
      </c>
      <c r="C1199" s="34" t="s">
        <v>17</v>
      </c>
      <c r="D1199" s="34" t="str">
        <f t="shared" si="240"/>
        <v>2</v>
      </c>
      <c r="E1199" s="34">
        <f t="shared" si="241"/>
        <v>5</v>
      </c>
      <c r="F1199" s="34" t="str">
        <f t="shared" si="242"/>
        <v>04</v>
      </c>
      <c r="G1199" s="34" t="str">
        <f t="shared" si="243"/>
        <v>005</v>
      </c>
      <c r="H1199" s="33" t="str">
        <f t="shared" si="244"/>
        <v>E001</v>
      </c>
      <c r="I1199" s="34">
        <f t="shared" si="245"/>
        <v>37504</v>
      </c>
      <c r="J1199" s="34">
        <f t="shared" si="236"/>
        <v>1</v>
      </c>
      <c r="K1199" s="34">
        <f t="shared" si="246"/>
        <v>1</v>
      </c>
      <c r="L1199" s="34">
        <f t="shared" si="247"/>
        <v>30</v>
      </c>
      <c r="M1199" s="34" t="s">
        <v>22</v>
      </c>
      <c r="N1199" s="30">
        <v>40050</v>
      </c>
      <c r="O1199" s="30" t="s">
        <v>55</v>
      </c>
      <c r="P1199" s="30">
        <v>57</v>
      </c>
      <c r="Q1199" s="30">
        <v>2</v>
      </c>
      <c r="R1199" s="30">
        <v>37504</v>
      </c>
      <c r="S1199" s="24">
        <f t="shared" si="237"/>
        <v>220620.12</v>
      </c>
      <c r="T1199" s="24"/>
      <c r="U1199" s="24">
        <v>20000</v>
      </c>
      <c r="V1199" s="24">
        <v>15000</v>
      </c>
      <c r="W1199" s="24">
        <v>20000</v>
      </c>
      <c r="X1199" s="24">
        <v>20000</v>
      </c>
      <c r="Y1199" s="24">
        <v>20000</v>
      </c>
      <c r="Z1199" s="24">
        <v>20000</v>
      </c>
      <c r="AA1199" s="24">
        <v>20000</v>
      </c>
      <c r="AB1199" s="24">
        <v>20000</v>
      </c>
      <c r="AC1199" s="24">
        <v>20000</v>
      </c>
      <c r="AD1199" s="24">
        <v>20000</v>
      </c>
      <c r="AE1199" s="24">
        <v>25620.12</v>
      </c>
      <c r="AF1199" s="24"/>
      <c r="AG1199" s="35">
        <v>220620.12</v>
      </c>
      <c r="AH1199" s="24">
        <f t="shared" si="248"/>
        <v>0</v>
      </c>
    </row>
    <row r="1200" spans="1:34" x14ac:dyDescent="0.2">
      <c r="A1200" s="33">
        <f t="shared" si="238"/>
        <v>3000</v>
      </c>
      <c r="B1200" s="33">
        <f t="shared" si="239"/>
        <v>3800</v>
      </c>
      <c r="C1200" s="34" t="s">
        <v>17</v>
      </c>
      <c r="D1200" s="34" t="str">
        <f t="shared" si="240"/>
        <v>2</v>
      </c>
      <c r="E1200" s="34">
        <f t="shared" si="241"/>
        <v>5</v>
      </c>
      <c r="F1200" s="34" t="str">
        <f t="shared" si="242"/>
        <v>04</v>
      </c>
      <c r="G1200" s="34" t="str">
        <f t="shared" si="243"/>
        <v>005</v>
      </c>
      <c r="H1200" s="33" t="str">
        <f t="shared" si="244"/>
        <v>E001</v>
      </c>
      <c r="I1200" s="34">
        <f t="shared" si="245"/>
        <v>38301</v>
      </c>
      <c r="J1200" s="34">
        <f t="shared" si="236"/>
        <v>1</v>
      </c>
      <c r="K1200" s="34">
        <f t="shared" si="246"/>
        <v>1</v>
      </c>
      <c r="L1200" s="34">
        <f t="shared" si="247"/>
        <v>30</v>
      </c>
      <c r="M1200" s="34" t="s">
        <v>22</v>
      </c>
      <c r="N1200" s="30">
        <v>40050</v>
      </c>
      <c r="O1200" s="30" t="s">
        <v>55</v>
      </c>
      <c r="P1200" s="30">
        <v>57</v>
      </c>
      <c r="Q1200" s="30">
        <v>2</v>
      </c>
      <c r="R1200" s="30">
        <v>38301</v>
      </c>
      <c r="S1200" s="24">
        <f t="shared" si="237"/>
        <v>15392</v>
      </c>
      <c r="T1200" s="24"/>
      <c r="U1200" s="24"/>
      <c r="V1200" s="24">
        <v>0</v>
      </c>
      <c r="W1200" s="24"/>
      <c r="X1200" s="24">
        <v>0</v>
      </c>
      <c r="Y1200" s="24"/>
      <c r="Z1200" s="24">
        <v>0</v>
      </c>
      <c r="AA1200" s="24">
        <v>703.82</v>
      </c>
      <c r="AB1200" s="24">
        <v>0</v>
      </c>
      <c r="AC1200" s="24">
        <v>10840.18</v>
      </c>
      <c r="AD1200" s="24">
        <v>3848</v>
      </c>
      <c r="AE1200" s="24"/>
      <c r="AF1200" s="24"/>
      <c r="AG1200" s="35">
        <v>15392</v>
      </c>
      <c r="AH1200" s="24">
        <f t="shared" si="248"/>
        <v>0</v>
      </c>
    </row>
    <row r="1201" spans="1:34" x14ac:dyDescent="0.2">
      <c r="A1201" s="33">
        <f t="shared" si="238"/>
        <v>2000</v>
      </c>
      <c r="B1201" s="33">
        <f t="shared" si="239"/>
        <v>2100</v>
      </c>
      <c r="C1201" s="34" t="s">
        <v>17</v>
      </c>
      <c r="D1201" s="34" t="str">
        <f t="shared" si="240"/>
        <v>2</v>
      </c>
      <c r="E1201" s="34">
        <f t="shared" si="241"/>
        <v>5</v>
      </c>
      <c r="F1201" s="34" t="str">
        <f t="shared" si="242"/>
        <v>04</v>
      </c>
      <c r="G1201" s="34" t="str">
        <f t="shared" si="243"/>
        <v>005</v>
      </c>
      <c r="H1201" s="33" t="str">
        <f t="shared" si="244"/>
        <v>E001</v>
      </c>
      <c r="I1201" s="34">
        <f t="shared" si="245"/>
        <v>21201</v>
      </c>
      <c r="J1201" s="34">
        <f t="shared" si="236"/>
        <v>1</v>
      </c>
      <c r="K1201" s="34">
        <f t="shared" si="246"/>
        <v>1</v>
      </c>
      <c r="L1201" s="34">
        <f t="shared" si="247"/>
        <v>30</v>
      </c>
      <c r="M1201" s="34" t="s">
        <v>22</v>
      </c>
      <c r="N1201" s="30">
        <v>40050</v>
      </c>
      <c r="O1201" s="30" t="s">
        <v>55</v>
      </c>
      <c r="P1201" s="30">
        <v>57</v>
      </c>
      <c r="Q1201" s="30">
        <v>3</v>
      </c>
      <c r="R1201" s="32">
        <v>21201</v>
      </c>
      <c r="S1201" s="24">
        <f t="shared" si="237"/>
        <v>0</v>
      </c>
      <c r="T1201" s="24"/>
      <c r="U1201" s="24"/>
      <c r="V1201" s="24"/>
      <c r="W1201" s="24"/>
      <c r="X1201" s="24">
        <v>0</v>
      </c>
      <c r="Y1201" s="24"/>
      <c r="Z1201" s="24"/>
      <c r="AA1201" s="24"/>
      <c r="AB1201" s="24"/>
      <c r="AC1201" s="24"/>
      <c r="AD1201" s="24"/>
      <c r="AE1201" s="24"/>
      <c r="AF1201" s="24"/>
      <c r="AG1201" s="35">
        <v>0</v>
      </c>
      <c r="AH1201" s="24">
        <f t="shared" si="248"/>
        <v>0</v>
      </c>
    </row>
    <row r="1202" spans="1:34" x14ac:dyDescent="0.2">
      <c r="A1202" s="33">
        <f t="shared" si="238"/>
        <v>2000</v>
      </c>
      <c r="B1202" s="33">
        <f t="shared" si="239"/>
        <v>2200</v>
      </c>
      <c r="C1202" s="34" t="s">
        <v>17</v>
      </c>
      <c r="D1202" s="34" t="str">
        <f t="shared" si="240"/>
        <v>2</v>
      </c>
      <c r="E1202" s="34">
        <f t="shared" si="241"/>
        <v>5</v>
      </c>
      <c r="F1202" s="34" t="str">
        <f t="shared" si="242"/>
        <v>04</v>
      </c>
      <c r="G1202" s="34" t="str">
        <f t="shared" si="243"/>
        <v>005</v>
      </c>
      <c r="H1202" s="33" t="str">
        <f t="shared" si="244"/>
        <v>E001</v>
      </c>
      <c r="I1202" s="34">
        <f t="shared" si="245"/>
        <v>22104</v>
      </c>
      <c r="J1202" s="34">
        <f t="shared" si="236"/>
        <v>1</v>
      </c>
      <c r="K1202" s="34">
        <f t="shared" si="246"/>
        <v>1</v>
      </c>
      <c r="L1202" s="34">
        <f t="shared" si="247"/>
        <v>30</v>
      </c>
      <c r="M1202" s="34" t="s">
        <v>22</v>
      </c>
      <c r="N1202" s="30">
        <v>40050</v>
      </c>
      <c r="O1202" s="30" t="s">
        <v>55</v>
      </c>
      <c r="P1202" s="30">
        <v>57</v>
      </c>
      <c r="Q1202" s="30">
        <v>3</v>
      </c>
      <c r="R1202" s="30">
        <v>22104</v>
      </c>
      <c r="S1202" s="24">
        <f t="shared" si="237"/>
        <v>22000</v>
      </c>
      <c r="T1202" s="24"/>
      <c r="U1202" s="24"/>
      <c r="V1202" s="24"/>
      <c r="W1202" s="24">
        <v>7000</v>
      </c>
      <c r="X1202" s="24"/>
      <c r="Y1202" s="24"/>
      <c r="Z1202" s="24">
        <v>10000</v>
      </c>
      <c r="AA1202" s="24"/>
      <c r="AB1202" s="24"/>
      <c r="AC1202" s="24"/>
      <c r="AD1202" s="24">
        <v>5000</v>
      </c>
      <c r="AE1202" s="24"/>
      <c r="AF1202" s="24"/>
      <c r="AG1202" s="35">
        <v>22000</v>
      </c>
      <c r="AH1202" s="24">
        <f t="shared" si="248"/>
        <v>0</v>
      </c>
    </row>
    <row r="1203" spans="1:34" x14ac:dyDescent="0.2">
      <c r="A1203" s="33">
        <f t="shared" si="238"/>
        <v>2000</v>
      </c>
      <c r="B1203" s="33">
        <f t="shared" si="239"/>
        <v>2200</v>
      </c>
      <c r="C1203" s="34" t="s">
        <v>17</v>
      </c>
      <c r="D1203" s="34" t="str">
        <f t="shared" si="240"/>
        <v>2</v>
      </c>
      <c r="E1203" s="34">
        <f t="shared" si="241"/>
        <v>5</v>
      </c>
      <c r="F1203" s="34" t="str">
        <f t="shared" si="242"/>
        <v>04</v>
      </c>
      <c r="G1203" s="34" t="str">
        <f t="shared" si="243"/>
        <v>005</v>
      </c>
      <c r="H1203" s="33" t="str">
        <f t="shared" si="244"/>
        <v>E001</v>
      </c>
      <c r="I1203" s="34">
        <f t="shared" si="245"/>
        <v>22201</v>
      </c>
      <c r="J1203" s="34">
        <f t="shared" si="236"/>
        <v>1</v>
      </c>
      <c r="K1203" s="34">
        <f t="shared" si="246"/>
        <v>1</v>
      </c>
      <c r="L1203" s="34">
        <f t="shared" si="247"/>
        <v>30</v>
      </c>
      <c r="M1203" s="34" t="s">
        <v>22</v>
      </c>
      <c r="N1203" s="30">
        <v>40050</v>
      </c>
      <c r="O1203" s="30" t="s">
        <v>55</v>
      </c>
      <c r="P1203" s="30">
        <v>57</v>
      </c>
      <c r="Q1203" s="30">
        <v>3</v>
      </c>
      <c r="R1203" s="30">
        <v>22201</v>
      </c>
      <c r="S1203" s="24">
        <f t="shared" si="237"/>
        <v>35000</v>
      </c>
      <c r="T1203" s="24"/>
      <c r="U1203" s="24"/>
      <c r="V1203" s="24"/>
      <c r="W1203" s="24"/>
      <c r="X1203" s="24">
        <v>20000</v>
      </c>
      <c r="Y1203" s="24">
        <v>15000</v>
      </c>
      <c r="Z1203" s="24"/>
      <c r="AA1203" s="24"/>
      <c r="AB1203" s="24"/>
      <c r="AC1203" s="24"/>
      <c r="AD1203" s="24"/>
      <c r="AE1203" s="24"/>
      <c r="AF1203" s="24"/>
      <c r="AG1203" s="35">
        <v>35000</v>
      </c>
      <c r="AH1203" s="24">
        <f t="shared" si="248"/>
        <v>0</v>
      </c>
    </row>
    <row r="1204" spans="1:34" x14ac:dyDescent="0.2">
      <c r="A1204" s="33">
        <f t="shared" si="238"/>
        <v>2000</v>
      </c>
      <c r="B1204" s="33">
        <f t="shared" si="239"/>
        <v>2200</v>
      </c>
      <c r="C1204" s="34" t="s">
        <v>17</v>
      </c>
      <c r="D1204" s="34" t="str">
        <f t="shared" si="240"/>
        <v>2</v>
      </c>
      <c r="E1204" s="34">
        <f t="shared" si="241"/>
        <v>5</v>
      </c>
      <c r="F1204" s="34" t="str">
        <f t="shared" si="242"/>
        <v>04</v>
      </c>
      <c r="G1204" s="34" t="str">
        <f t="shared" si="243"/>
        <v>005</v>
      </c>
      <c r="H1204" s="33" t="str">
        <f t="shared" si="244"/>
        <v>E001</v>
      </c>
      <c r="I1204" s="34">
        <f t="shared" si="245"/>
        <v>22301</v>
      </c>
      <c r="J1204" s="34">
        <f t="shared" si="236"/>
        <v>1</v>
      </c>
      <c r="K1204" s="34">
        <f t="shared" si="246"/>
        <v>1</v>
      </c>
      <c r="L1204" s="34">
        <f t="shared" si="247"/>
        <v>30</v>
      </c>
      <c r="M1204" s="34" t="s">
        <v>22</v>
      </c>
      <c r="N1204" s="30">
        <v>40050</v>
      </c>
      <c r="O1204" s="30" t="s">
        <v>55</v>
      </c>
      <c r="P1204" s="30">
        <v>57</v>
      </c>
      <c r="Q1204" s="30">
        <v>3</v>
      </c>
      <c r="R1204" s="30">
        <v>22301</v>
      </c>
      <c r="S1204" s="24">
        <f t="shared" si="237"/>
        <v>7194.13</v>
      </c>
      <c r="T1204" s="24"/>
      <c r="U1204" s="24"/>
      <c r="V1204" s="24"/>
      <c r="W1204" s="24">
        <v>916</v>
      </c>
      <c r="X1204" s="24">
        <v>6278.13</v>
      </c>
      <c r="Y1204" s="24"/>
      <c r="Z1204" s="24"/>
      <c r="AA1204" s="24"/>
      <c r="AB1204" s="24"/>
      <c r="AC1204" s="24"/>
      <c r="AD1204" s="24"/>
      <c r="AE1204" s="24"/>
      <c r="AF1204" s="24"/>
      <c r="AG1204" s="35">
        <v>7194.13</v>
      </c>
      <c r="AH1204" s="24">
        <f t="shared" si="248"/>
        <v>0</v>
      </c>
    </row>
    <row r="1205" spans="1:34" x14ac:dyDescent="0.2">
      <c r="A1205" s="33">
        <f t="shared" si="238"/>
        <v>2000</v>
      </c>
      <c r="B1205" s="33">
        <f t="shared" si="239"/>
        <v>2400</v>
      </c>
      <c r="C1205" s="34" t="s">
        <v>17</v>
      </c>
      <c r="D1205" s="34" t="str">
        <f t="shared" si="240"/>
        <v>2</v>
      </c>
      <c r="E1205" s="34">
        <f t="shared" si="241"/>
        <v>5</v>
      </c>
      <c r="F1205" s="34" t="str">
        <f t="shared" si="242"/>
        <v>04</v>
      </c>
      <c r="G1205" s="34" t="str">
        <f t="shared" si="243"/>
        <v>005</v>
      </c>
      <c r="H1205" s="33" t="str">
        <f t="shared" si="244"/>
        <v>E001</v>
      </c>
      <c r="I1205" s="34">
        <f t="shared" si="245"/>
        <v>24101</v>
      </c>
      <c r="J1205" s="34">
        <f t="shared" si="236"/>
        <v>1</v>
      </c>
      <c r="K1205" s="34">
        <f t="shared" si="246"/>
        <v>1</v>
      </c>
      <c r="L1205" s="34">
        <f t="shared" si="247"/>
        <v>30</v>
      </c>
      <c r="M1205" s="34" t="s">
        <v>22</v>
      </c>
      <c r="N1205" s="30">
        <v>40050</v>
      </c>
      <c r="O1205" s="30" t="s">
        <v>55</v>
      </c>
      <c r="P1205" s="30">
        <v>57</v>
      </c>
      <c r="Q1205" s="30">
        <v>3</v>
      </c>
      <c r="R1205" s="30">
        <v>24101</v>
      </c>
      <c r="S1205" s="24">
        <f t="shared" si="237"/>
        <v>16000</v>
      </c>
      <c r="T1205" s="24"/>
      <c r="U1205" s="24"/>
      <c r="V1205" s="24">
        <v>16000</v>
      </c>
      <c r="W1205" s="24"/>
      <c r="X1205" s="24"/>
      <c r="Y1205" s="24"/>
      <c r="Z1205" s="24"/>
      <c r="AA1205" s="24"/>
      <c r="AB1205" s="24"/>
      <c r="AC1205" s="24"/>
      <c r="AD1205" s="24"/>
      <c r="AE1205" s="24"/>
      <c r="AF1205" s="24"/>
      <c r="AG1205" s="35">
        <v>16000</v>
      </c>
      <c r="AH1205" s="24">
        <f t="shared" si="248"/>
        <v>0</v>
      </c>
    </row>
    <row r="1206" spans="1:34" x14ac:dyDescent="0.2">
      <c r="A1206" s="33">
        <f t="shared" si="238"/>
        <v>2000</v>
      </c>
      <c r="B1206" s="33">
        <f t="shared" si="239"/>
        <v>2400</v>
      </c>
      <c r="C1206" s="34" t="s">
        <v>17</v>
      </c>
      <c r="D1206" s="34" t="str">
        <f t="shared" si="240"/>
        <v>2</v>
      </c>
      <c r="E1206" s="34">
        <f t="shared" si="241"/>
        <v>5</v>
      </c>
      <c r="F1206" s="34" t="str">
        <f t="shared" si="242"/>
        <v>04</v>
      </c>
      <c r="G1206" s="34" t="str">
        <f t="shared" si="243"/>
        <v>005</v>
      </c>
      <c r="H1206" s="33" t="str">
        <f t="shared" si="244"/>
        <v>E001</v>
      </c>
      <c r="I1206" s="34">
        <f t="shared" si="245"/>
        <v>24201</v>
      </c>
      <c r="J1206" s="34">
        <f t="shared" si="236"/>
        <v>1</v>
      </c>
      <c r="K1206" s="34">
        <f t="shared" si="246"/>
        <v>1</v>
      </c>
      <c r="L1206" s="34">
        <f t="shared" si="247"/>
        <v>30</v>
      </c>
      <c r="M1206" s="34" t="s">
        <v>22</v>
      </c>
      <c r="N1206" s="30">
        <v>40050</v>
      </c>
      <c r="O1206" s="30" t="s">
        <v>55</v>
      </c>
      <c r="P1206" s="30">
        <v>57</v>
      </c>
      <c r="Q1206" s="30">
        <v>3</v>
      </c>
      <c r="R1206" s="30">
        <v>24201</v>
      </c>
      <c r="S1206" s="24">
        <f t="shared" si="237"/>
        <v>14388.27</v>
      </c>
      <c r="T1206" s="24"/>
      <c r="U1206" s="24"/>
      <c r="V1206" s="24"/>
      <c r="W1206" s="24"/>
      <c r="X1206" s="24">
        <v>4000</v>
      </c>
      <c r="Y1206" s="24"/>
      <c r="Z1206" s="24">
        <v>10388.27</v>
      </c>
      <c r="AA1206" s="24"/>
      <c r="AB1206" s="24"/>
      <c r="AC1206" s="24"/>
      <c r="AD1206" s="24"/>
      <c r="AE1206" s="24"/>
      <c r="AF1206" s="24"/>
      <c r="AG1206" s="35">
        <v>14388.27</v>
      </c>
      <c r="AH1206" s="24">
        <f t="shared" si="248"/>
        <v>0</v>
      </c>
    </row>
    <row r="1207" spans="1:34" x14ac:dyDescent="0.2">
      <c r="A1207" s="33">
        <f t="shared" si="238"/>
        <v>2000</v>
      </c>
      <c r="B1207" s="33">
        <f t="shared" si="239"/>
        <v>2400</v>
      </c>
      <c r="C1207" s="34" t="s">
        <v>17</v>
      </c>
      <c r="D1207" s="34" t="str">
        <f t="shared" si="240"/>
        <v>2</v>
      </c>
      <c r="E1207" s="34">
        <f t="shared" si="241"/>
        <v>5</v>
      </c>
      <c r="F1207" s="34" t="str">
        <f t="shared" si="242"/>
        <v>04</v>
      </c>
      <c r="G1207" s="34" t="str">
        <f t="shared" si="243"/>
        <v>005</v>
      </c>
      <c r="H1207" s="33" t="str">
        <f t="shared" si="244"/>
        <v>E001</v>
      </c>
      <c r="I1207" s="34">
        <f t="shared" si="245"/>
        <v>24301</v>
      </c>
      <c r="J1207" s="34">
        <f t="shared" si="236"/>
        <v>1</v>
      </c>
      <c r="K1207" s="34">
        <f t="shared" si="246"/>
        <v>1</v>
      </c>
      <c r="L1207" s="34">
        <f t="shared" si="247"/>
        <v>30</v>
      </c>
      <c r="M1207" s="34" t="s">
        <v>22</v>
      </c>
      <c r="N1207" s="30">
        <v>40050</v>
      </c>
      <c r="O1207" s="30" t="s">
        <v>55</v>
      </c>
      <c r="P1207" s="30">
        <v>57</v>
      </c>
      <c r="Q1207" s="30">
        <v>3</v>
      </c>
      <c r="R1207" s="30">
        <v>24301</v>
      </c>
      <c r="S1207" s="24">
        <f t="shared" si="237"/>
        <v>14388.27</v>
      </c>
      <c r="T1207" s="24"/>
      <c r="U1207" s="24">
        <v>515</v>
      </c>
      <c r="V1207" s="24"/>
      <c r="W1207" s="24">
        <v>1933</v>
      </c>
      <c r="X1207" s="24">
        <v>252</v>
      </c>
      <c r="Y1207" s="24"/>
      <c r="Z1207" s="24">
        <v>11413.6</v>
      </c>
      <c r="AA1207" s="24"/>
      <c r="AB1207" s="24"/>
      <c r="AC1207" s="24">
        <v>274.67</v>
      </c>
      <c r="AD1207" s="24"/>
      <c r="AE1207" s="24"/>
      <c r="AF1207" s="24"/>
      <c r="AG1207" s="35">
        <v>14388.27</v>
      </c>
      <c r="AH1207" s="24">
        <f t="shared" si="248"/>
        <v>0</v>
      </c>
    </row>
    <row r="1208" spans="1:34" x14ac:dyDescent="0.2">
      <c r="A1208" s="33">
        <f t="shared" si="238"/>
        <v>2000</v>
      </c>
      <c r="B1208" s="33">
        <f t="shared" si="239"/>
        <v>2400</v>
      </c>
      <c r="C1208" s="34" t="s">
        <v>17</v>
      </c>
      <c r="D1208" s="34" t="str">
        <f t="shared" si="240"/>
        <v>2</v>
      </c>
      <c r="E1208" s="34">
        <f t="shared" si="241"/>
        <v>5</v>
      </c>
      <c r="F1208" s="34" t="str">
        <f t="shared" si="242"/>
        <v>04</v>
      </c>
      <c r="G1208" s="34" t="str">
        <f t="shared" si="243"/>
        <v>005</v>
      </c>
      <c r="H1208" s="33" t="str">
        <f t="shared" si="244"/>
        <v>E001</v>
      </c>
      <c r="I1208" s="34">
        <f t="shared" si="245"/>
        <v>24501</v>
      </c>
      <c r="J1208" s="34">
        <f t="shared" si="236"/>
        <v>1</v>
      </c>
      <c r="K1208" s="34">
        <f t="shared" si="246"/>
        <v>1</v>
      </c>
      <c r="L1208" s="34">
        <f t="shared" si="247"/>
        <v>30</v>
      </c>
      <c r="M1208" s="34" t="s">
        <v>22</v>
      </c>
      <c r="N1208" s="30">
        <v>40050</v>
      </c>
      <c r="O1208" s="30" t="s">
        <v>55</v>
      </c>
      <c r="P1208" s="30">
        <v>57</v>
      </c>
      <c r="Q1208" s="30">
        <v>3</v>
      </c>
      <c r="R1208" s="30">
        <v>24501</v>
      </c>
      <c r="S1208" s="24">
        <f t="shared" si="237"/>
        <v>19184.36</v>
      </c>
      <c r="T1208" s="24"/>
      <c r="U1208" s="24"/>
      <c r="V1208" s="24"/>
      <c r="W1208" s="24">
        <v>6475</v>
      </c>
      <c r="X1208" s="24"/>
      <c r="Y1208" s="24">
        <v>8086.19</v>
      </c>
      <c r="Z1208" s="24"/>
      <c r="AA1208" s="24">
        <v>4623.17</v>
      </c>
      <c r="AB1208" s="24"/>
      <c r="AC1208" s="24"/>
      <c r="AD1208" s="24"/>
      <c r="AE1208" s="24"/>
      <c r="AF1208" s="24"/>
      <c r="AG1208" s="35">
        <v>19184.36</v>
      </c>
      <c r="AH1208" s="24">
        <f t="shared" si="248"/>
        <v>0</v>
      </c>
    </row>
    <row r="1209" spans="1:34" x14ac:dyDescent="0.2">
      <c r="A1209" s="33">
        <f t="shared" si="238"/>
        <v>2000</v>
      </c>
      <c r="B1209" s="33">
        <f t="shared" si="239"/>
        <v>2400</v>
      </c>
      <c r="C1209" s="34" t="s">
        <v>17</v>
      </c>
      <c r="D1209" s="34" t="str">
        <f t="shared" si="240"/>
        <v>2</v>
      </c>
      <c r="E1209" s="34">
        <f t="shared" si="241"/>
        <v>5</v>
      </c>
      <c r="F1209" s="34" t="str">
        <f t="shared" si="242"/>
        <v>04</v>
      </c>
      <c r="G1209" s="34" t="str">
        <f t="shared" si="243"/>
        <v>005</v>
      </c>
      <c r="H1209" s="33" t="str">
        <f t="shared" si="244"/>
        <v>E001</v>
      </c>
      <c r="I1209" s="34">
        <f t="shared" si="245"/>
        <v>24601</v>
      </c>
      <c r="J1209" s="34">
        <f t="shared" si="236"/>
        <v>1</v>
      </c>
      <c r="K1209" s="34">
        <f t="shared" si="246"/>
        <v>1</v>
      </c>
      <c r="L1209" s="34">
        <f t="shared" si="247"/>
        <v>30</v>
      </c>
      <c r="M1209" s="34" t="s">
        <v>22</v>
      </c>
      <c r="N1209" s="30">
        <v>40050</v>
      </c>
      <c r="O1209" s="30" t="s">
        <v>55</v>
      </c>
      <c r="P1209" s="30">
        <v>57</v>
      </c>
      <c r="Q1209" s="30">
        <v>3</v>
      </c>
      <c r="R1209" s="30">
        <v>24601</v>
      </c>
      <c r="S1209" s="24">
        <f t="shared" si="237"/>
        <v>55000</v>
      </c>
      <c r="T1209" s="24"/>
      <c r="U1209" s="24"/>
      <c r="V1209" s="24"/>
      <c r="W1209" s="24">
        <v>30000</v>
      </c>
      <c r="X1209" s="24"/>
      <c r="Y1209" s="24"/>
      <c r="Z1209" s="24">
        <v>15000</v>
      </c>
      <c r="AA1209" s="24"/>
      <c r="AB1209" s="24"/>
      <c r="AC1209" s="24"/>
      <c r="AD1209" s="24">
        <v>10000</v>
      </c>
      <c r="AE1209" s="24"/>
      <c r="AF1209" s="24"/>
      <c r="AG1209" s="35">
        <v>55000</v>
      </c>
      <c r="AH1209" s="24">
        <f t="shared" si="248"/>
        <v>0</v>
      </c>
    </row>
    <row r="1210" spans="1:34" x14ac:dyDescent="0.2">
      <c r="A1210" s="33">
        <f t="shared" si="238"/>
        <v>2000</v>
      </c>
      <c r="B1210" s="33">
        <f t="shared" si="239"/>
        <v>2400</v>
      </c>
      <c r="C1210" s="34" t="s">
        <v>17</v>
      </c>
      <c r="D1210" s="34" t="str">
        <f t="shared" si="240"/>
        <v>2</v>
      </c>
      <c r="E1210" s="34">
        <f t="shared" si="241"/>
        <v>5</v>
      </c>
      <c r="F1210" s="34" t="str">
        <f t="shared" si="242"/>
        <v>04</v>
      </c>
      <c r="G1210" s="34" t="str">
        <f t="shared" si="243"/>
        <v>005</v>
      </c>
      <c r="H1210" s="33" t="str">
        <f t="shared" si="244"/>
        <v>E001</v>
      </c>
      <c r="I1210" s="34">
        <f t="shared" si="245"/>
        <v>24701</v>
      </c>
      <c r="J1210" s="34">
        <f t="shared" si="236"/>
        <v>1</v>
      </c>
      <c r="K1210" s="34">
        <f t="shared" si="246"/>
        <v>1</v>
      </c>
      <c r="L1210" s="34">
        <f t="shared" si="247"/>
        <v>30</v>
      </c>
      <c r="M1210" s="34" t="s">
        <v>22</v>
      </c>
      <c r="N1210" s="30">
        <v>40050</v>
      </c>
      <c r="O1210" s="30" t="s">
        <v>55</v>
      </c>
      <c r="P1210" s="30">
        <v>57</v>
      </c>
      <c r="Q1210" s="30">
        <v>3</v>
      </c>
      <c r="R1210" s="30">
        <v>24701</v>
      </c>
      <c r="S1210" s="24">
        <f t="shared" si="237"/>
        <v>75000</v>
      </c>
      <c r="T1210" s="24"/>
      <c r="U1210" s="24"/>
      <c r="V1210" s="24"/>
      <c r="W1210" s="24">
        <v>40000</v>
      </c>
      <c r="X1210" s="24">
        <v>30000</v>
      </c>
      <c r="Y1210" s="24"/>
      <c r="Z1210" s="24"/>
      <c r="AA1210" s="24"/>
      <c r="AB1210" s="24"/>
      <c r="AC1210" s="24"/>
      <c r="AD1210" s="24">
        <v>5000</v>
      </c>
      <c r="AE1210" s="24"/>
      <c r="AF1210" s="24"/>
      <c r="AG1210" s="35">
        <v>75000</v>
      </c>
      <c r="AH1210" s="24">
        <f t="shared" si="248"/>
        <v>0</v>
      </c>
    </row>
    <row r="1211" spans="1:34" x14ac:dyDescent="0.2">
      <c r="A1211" s="33">
        <f t="shared" si="238"/>
        <v>2000</v>
      </c>
      <c r="B1211" s="33">
        <f t="shared" si="239"/>
        <v>2400</v>
      </c>
      <c r="C1211" s="34" t="s">
        <v>17</v>
      </c>
      <c r="D1211" s="34" t="str">
        <f t="shared" si="240"/>
        <v>2</v>
      </c>
      <c r="E1211" s="34">
        <f t="shared" si="241"/>
        <v>5</v>
      </c>
      <c r="F1211" s="34" t="str">
        <f t="shared" si="242"/>
        <v>04</v>
      </c>
      <c r="G1211" s="34" t="str">
        <f t="shared" si="243"/>
        <v>005</v>
      </c>
      <c r="H1211" s="33" t="str">
        <f t="shared" si="244"/>
        <v>E001</v>
      </c>
      <c r="I1211" s="34">
        <f t="shared" si="245"/>
        <v>24801</v>
      </c>
      <c r="J1211" s="34">
        <f t="shared" si="236"/>
        <v>1</v>
      </c>
      <c r="K1211" s="34">
        <f t="shared" si="246"/>
        <v>1</v>
      </c>
      <c r="L1211" s="34">
        <f t="shared" si="247"/>
        <v>30</v>
      </c>
      <c r="M1211" s="34" t="s">
        <v>22</v>
      </c>
      <c r="N1211" s="30">
        <v>40050</v>
      </c>
      <c r="O1211" s="30" t="s">
        <v>55</v>
      </c>
      <c r="P1211" s="30">
        <v>57</v>
      </c>
      <c r="Q1211" s="30">
        <v>3</v>
      </c>
      <c r="R1211" s="30">
        <v>24801</v>
      </c>
      <c r="S1211" s="24">
        <f t="shared" si="237"/>
        <v>60000</v>
      </c>
      <c r="T1211" s="24"/>
      <c r="U1211" s="24"/>
      <c r="V1211" s="24">
        <v>24634.21</v>
      </c>
      <c r="W1211" s="24">
        <v>5365.79</v>
      </c>
      <c r="X1211" s="24">
        <v>20000</v>
      </c>
      <c r="Y1211" s="24"/>
      <c r="Z1211" s="24"/>
      <c r="AA1211" s="24"/>
      <c r="AB1211" s="24"/>
      <c r="AC1211" s="24"/>
      <c r="AD1211" s="24">
        <v>10000</v>
      </c>
      <c r="AE1211" s="24"/>
      <c r="AF1211" s="24"/>
      <c r="AG1211" s="35">
        <v>60000</v>
      </c>
      <c r="AH1211" s="24">
        <f t="shared" si="248"/>
        <v>0</v>
      </c>
    </row>
    <row r="1212" spans="1:34" x14ac:dyDescent="0.2">
      <c r="A1212" s="33">
        <f t="shared" si="238"/>
        <v>2000</v>
      </c>
      <c r="B1212" s="33">
        <f t="shared" si="239"/>
        <v>2400</v>
      </c>
      <c r="C1212" s="34" t="s">
        <v>17</v>
      </c>
      <c r="D1212" s="34" t="str">
        <f t="shared" si="240"/>
        <v>2</v>
      </c>
      <c r="E1212" s="34">
        <f t="shared" si="241"/>
        <v>5</v>
      </c>
      <c r="F1212" s="34" t="str">
        <f t="shared" si="242"/>
        <v>04</v>
      </c>
      <c r="G1212" s="34" t="str">
        <f t="shared" si="243"/>
        <v>005</v>
      </c>
      <c r="H1212" s="33" t="str">
        <f t="shared" si="244"/>
        <v>E001</v>
      </c>
      <c r="I1212" s="34">
        <f t="shared" si="245"/>
        <v>24901</v>
      </c>
      <c r="J1212" s="34">
        <f t="shared" si="236"/>
        <v>1</v>
      </c>
      <c r="K1212" s="34">
        <f t="shared" si="246"/>
        <v>1</v>
      </c>
      <c r="L1212" s="34">
        <f t="shared" si="247"/>
        <v>30</v>
      </c>
      <c r="M1212" s="34" t="s">
        <v>22</v>
      </c>
      <c r="N1212" s="30">
        <v>40050</v>
      </c>
      <c r="O1212" s="30" t="s">
        <v>55</v>
      </c>
      <c r="P1212" s="30">
        <v>57</v>
      </c>
      <c r="Q1212" s="30">
        <v>3</v>
      </c>
      <c r="R1212" s="30">
        <v>24901</v>
      </c>
      <c r="S1212" s="24">
        <f t="shared" si="237"/>
        <v>66000</v>
      </c>
      <c r="T1212" s="24"/>
      <c r="U1212" s="24"/>
      <c r="V1212" s="24"/>
      <c r="W1212" s="24">
        <v>33000</v>
      </c>
      <c r="X1212" s="24">
        <v>33000</v>
      </c>
      <c r="Y1212" s="24"/>
      <c r="Z1212" s="24"/>
      <c r="AA1212" s="24"/>
      <c r="AB1212" s="24"/>
      <c r="AC1212" s="24"/>
      <c r="AD1212" s="24"/>
      <c r="AE1212" s="24"/>
      <c r="AF1212" s="24"/>
      <c r="AG1212" s="35">
        <v>66000</v>
      </c>
      <c r="AH1212" s="24">
        <f t="shared" si="248"/>
        <v>0</v>
      </c>
    </row>
    <row r="1213" spans="1:34" x14ac:dyDescent="0.2">
      <c r="A1213" s="33">
        <f t="shared" si="238"/>
        <v>2000</v>
      </c>
      <c r="B1213" s="33">
        <f t="shared" si="239"/>
        <v>2500</v>
      </c>
      <c r="C1213" s="34" t="s">
        <v>17</v>
      </c>
      <c r="D1213" s="34" t="str">
        <f t="shared" si="240"/>
        <v>2</v>
      </c>
      <c r="E1213" s="34">
        <f t="shared" si="241"/>
        <v>5</v>
      </c>
      <c r="F1213" s="34" t="str">
        <f t="shared" si="242"/>
        <v>04</v>
      </c>
      <c r="G1213" s="34" t="str">
        <f t="shared" si="243"/>
        <v>005</v>
      </c>
      <c r="H1213" s="33" t="str">
        <f t="shared" si="244"/>
        <v>E001</v>
      </c>
      <c r="I1213" s="34">
        <f t="shared" si="245"/>
        <v>25201</v>
      </c>
      <c r="J1213" s="34">
        <f t="shared" si="236"/>
        <v>1</v>
      </c>
      <c r="K1213" s="34">
        <f t="shared" si="246"/>
        <v>1</v>
      </c>
      <c r="L1213" s="34">
        <f t="shared" si="247"/>
        <v>30</v>
      </c>
      <c r="M1213" s="34" t="s">
        <v>22</v>
      </c>
      <c r="N1213" s="30">
        <v>40050</v>
      </c>
      <c r="O1213" s="30" t="s">
        <v>55</v>
      </c>
      <c r="P1213" s="30">
        <v>57</v>
      </c>
      <c r="Q1213" s="30">
        <v>3</v>
      </c>
      <c r="R1213" s="30">
        <v>25201</v>
      </c>
      <c r="S1213" s="24">
        <f t="shared" si="237"/>
        <v>35000</v>
      </c>
      <c r="T1213" s="24"/>
      <c r="U1213" s="24"/>
      <c r="V1213" s="24"/>
      <c r="W1213" s="24">
        <v>20000</v>
      </c>
      <c r="X1213" s="24">
        <v>15000</v>
      </c>
      <c r="Y1213" s="24"/>
      <c r="Z1213" s="24"/>
      <c r="AA1213" s="24"/>
      <c r="AB1213" s="24"/>
      <c r="AC1213" s="24"/>
      <c r="AD1213" s="24"/>
      <c r="AE1213" s="24"/>
      <c r="AF1213" s="24"/>
      <c r="AG1213" s="35">
        <v>35000</v>
      </c>
      <c r="AH1213" s="24">
        <f t="shared" si="248"/>
        <v>0</v>
      </c>
    </row>
    <row r="1214" spans="1:34" x14ac:dyDescent="0.2">
      <c r="A1214" s="33">
        <f t="shared" si="238"/>
        <v>2000</v>
      </c>
      <c r="B1214" s="33">
        <f t="shared" si="239"/>
        <v>2500</v>
      </c>
      <c r="C1214" s="34" t="s">
        <v>17</v>
      </c>
      <c r="D1214" s="34" t="str">
        <f t="shared" si="240"/>
        <v>2</v>
      </c>
      <c r="E1214" s="34">
        <f t="shared" si="241"/>
        <v>5</v>
      </c>
      <c r="F1214" s="34" t="str">
        <f t="shared" si="242"/>
        <v>04</v>
      </c>
      <c r="G1214" s="34" t="str">
        <f t="shared" si="243"/>
        <v>005</v>
      </c>
      <c r="H1214" s="33" t="str">
        <f t="shared" si="244"/>
        <v>E001</v>
      </c>
      <c r="I1214" s="34">
        <f t="shared" si="245"/>
        <v>25301</v>
      </c>
      <c r="J1214" s="34">
        <f t="shared" si="236"/>
        <v>1</v>
      </c>
      <c r="K1214" s="34">
        <f t="shared" si="246"/>
        <v>1</v>
      </c>
      <c r="L1214" s="34">
        <f t="shared" si="247"/>
        <v>30</v>
      </c>
      <c r="M1214" s="34" t="s">
        <v>22</v>
      </c>
      <c r="N1214" s="30">
        <v>40050</v>
      </c>
      <c r="O1214" s="30" t="s">
        <v>55</v>
      </c>
      <c r="P1214" s="30">
        <v>57</v>
      </c>
      <c r="Q1214" s="30">
        <v>3</v>
      </c>
      <c r="R1214" s="30">
        <v>25301</v>
      </c>
      <c r="S1214" s="24">
        <f t="shared" si="237"/>
        <v>2373.7199999999998</v>
      </c>
      <c r="T1214" s="24"/>
      <c r="U1214" s="24"/>
      <c r="V1214" s="24">
        <v>2373.7199999999998</v>
      </c>
      <c r="W1214" s="24"/>
      <c r="X1214" s="24"/>
      <c r="Y1214" s="24"/>
      <c r="Z1214" s="24"/>
      <c r="AA1214" s="24"/>
      <c r="AB1214" s="24"/>
      <c r="AC1214" s="24"/>
      <c r="AD1214" s="24"/>
      <c r="AE1214" s="24"/>
      <c r="AF1214" s="24"/>
      <c r="AG1214" s="35">
        <v>2373.7199999999998</v>
      </c>
      <c r="AH1214" s="24">
        <f t="shared" si="248"/>
        <v>0</v>
      </c>
    </row>
    <row r="1215" spans="1:34" x14ac:dyDescent="0.2">
      <c r="A1215" s="33">
        <f t="shared" si="238"/>
        <v>2000</v>
      </c>
      <c r="B1215" s="33">
        <f t="shared" si="239"/>
        <v>2500</v>
      </c>
      <c r="C1215" s="34" t="s">
        <v>17</v>
      </c>
      <c r="D1215" s="34" t="str">
        <f t="shared" si="240"/>
        <v>2</v>
      </c>
      <c r="E1215" s="34">
        <f t="shared" si="241"/>
        <v>5</v>
      </c>
      <c r="F1215" s="34" t="str">
        <f t="shared" si="242"/>
        <v>04</v>
      </c>
      <c r="G1215" s="34" t="str">
        <f t="shared" si="243"/>
        <v>005</v>
      </c>
      <c r="H1215" s="33" t="str">
        <f t="shared" si="244"/>
        <v>E001</v>
      </c>
      <c r="I1215" s="34">
        <f t="shared" si="245"/>
        <v>25401</v>
      </c>
      <c r="J1215" s="34">
        <f t="shared" si="236"/>
        <v>1</v>
      </c>
      <c r="K1215" s="34">
        <f t="shared" si="246"/>
        <v>1</v>
      </c>
      <c r="L1215" s="34">
        <f t="shared" si="247"/>
        <v>30</v>
      </c>
      <c r="M1215" s="34" t="s">
        <v>22</v>
      </c>
      <c r="N1215" s="30">
        <v>40050</v>
      </c>
      <c r="O1215" s="30" t="s">
        <v>55</v>
      </c>
      <c r="P1215" s="30">
        <v>57</v>
      </c>
      <c r="Q1215" s="30">
        <v>3</v>
      </c>
      <c r="R1215" s="30">
        <v>25401</v>
      </c>
      <c r="S1215" s="24">
        <f t="shared" si="237"/>
        <v>15000</v>
      </c>
      <c r="T1215" s="24"/>
      <c r="U1215" s="24"/>
      <c r="V1215" s="24"/>
      <c r="W1215" s="24">
        <v>5267</v>
      </c>
      <c r="X1215" s="24"/>
      <c r="Y1215" s="24"/>
      <c r="Z1215" s="24"/>
      <c r="AA1215" s="24"/>
      <c r="AB1215" s="24"/>
      <c r="AC1215" s="24">
        <v>9733</v>
      </c>
      <c r="AD1215" s="24"/>
      <c r="AE1215" s="24"/>
      <c r="AF1215" s="24"/>
      <c r="AG1215" s="35">
        <v>15000</v>
      </c>
      <c r="AH1215" s="24">
        <f t="shared" si="248"/>
        <v>0</v>
      </c>
    </row>
    <row r="1216" spans="1:34" x14ac:dyDescent="0.2">
      <c r="A1216" s="33">
        <f t="shared" si="238"/>
        <v>2000</v>
      </c>
      <c r="B1216" s="33">
        <f t="shared" si="239"/>
        <v>2500</v>
      </c>
      <c r="C1216" s="34" t="s">
        <v>17</v>
      </c>
      <c r="D1216" s="34" t="str">
        <f t="shared" si="240"/>
        <v>2</v>
      </c>
      <c r="E1216" s="34">
        <f t="shared" si="241"/>
        <v>5</v>
      </c>
      <c r="F1216" s="34" t="str">
        <f t="shared" si="242"/>
        <v>04</v>
      </c>
      <c r="G1216" s="34" t="str">
        <f t="shared" si="243"/>
        <v>005</v>
      </c>
      <c r="H1216" s="33" t="str">
        <f t="shared" si="244"/>
        <v>E001</v>
      </c>
      <c r="I1216" s="34">
        <f t="shared" si="245"/>
        <v>25501</v>
      </c>
      <c r="J1216" s="34">
        <f t="shared" si="236"/>
        <v>1</v>
      </c>
      <c r="K1216" s="34">
        <f t="shared" si="246"/>
        <v>1</v>
      </c>
      <c r="L1216" s="34">
        <f t="shared" si="247"/>
        <v>30</v>
      </c>
      <c r="M1216" s="34" t="s">
        <v>22</v>
      </c>
      <c r="N1216" s="30">
        <v>40050</v>
      </c>
      <c r="O1216" s="30" t="s">
        <v>55</v>
      </c>
      <c r="P1216" s="30">
        <v>57</v>
      </c>
      <c r="Q1216" s="30">
        <v>3</v>
      </c>
      <c r="R1216" s="30">
        <v>25501</v>
      </c>
      <c r="S1216" s="24">
        <f t="shared" si="237"/>
        <v>30000</v>
      </c>
      <c r="T1216" s="24"/>
      <c r="U1216" s="24">
        <v>0</v>
      </c>
      <c r="V1216" s="24"/>
      <c r="W1216" s="24">
        <v>20000</v>
      </c>
      <c r="X1216" s="24">
        <v>10000</v>
      </c>
      <c r="Y1216" s="24"/>
      <c r="Z1216" s="24"/>
      <c r="AA1216" s="24"/>
      <c r="AB1216" s="24"/>
      <c r="AC1216" s="24"/>
      <c r="AD1216" s="24"/>
      <c r="AE1216" s="24"/>
      <c r="AF1216" s="24"/>
      <c r="AG1216" s="35">
        <v>30000</v>
      </c>
      <c r="AH1216" s="24">
        <f t="shared" si="248"/>
        <v>0</v>
      </c>
    </row>
    <row r="1217" spans="1:34" x14ac:dyDescent="0.2">
      <c r="A1217" s="33">
        <f t="shared" si="238"/>
        <v>2000</v>
      </c>
      <c r="B1217" s="33">
        <f t="shared" si="239"/>
        <v>2500</v>
      </c>
      <c r="C1217" s="34" t="s">
        <v>17</v>
      </c>
      <c r="D1217" s="34" t="str">
        <f t="shared" si="240"/>
        <v>2</v>
      </c>
      <c r="E1217" s="34">
        <f t="shared" si="241"/>
        <v>5</v>
      </c>
      <c r="F1217" s="34" t="str">
        <f t="shared" si="242"/>
        <v>04</v>
      </c>
      <c r="G1217" s="34" t="str">
        <f t="shared" si="243"/>
        <v>005</v>
      </c>
      <c r="H1217" s="33" t="str">
        <f t="shared" si="244"/>
        <v>E001</v>
      </c>
      <c r="I1217" s="34">
        <f t="shared" si="245"/>
        <v>25901</v>
      </c>
      <c r="J1217" s="34">
        <f t="shared" si="236"/>
        <v>1</v>
      </c>
      <c r="K1217" s="34">
        <f t="shared" si="246"/>
        <v>1</v>
      </c>
      <c r="L1217" s="34">
        <f t="shared" si="247"/>
        <v>30</v>
      </c>
      <c r="M1217" s="34" t="s">
        <v>22</v>
      </c>
      <c r="N1217" s="30">
        <v>40050</v>
      </c>
      <c r="O1217" s="30" t="s">
        <v>55</v>
      </c>
      <c r="P1217" s="30">
        <v>57</v>
      </c>
      <c r="Q1217" s="30">
        <v>3</v>
      </c>
      <c r="R1217" s="30">
        <v>25901</v>
      </c>
      <c r="S1217" s="24">
        <f t="shared" si="237"/>
        <v>20000</v>
      </c>
      <c r="T1217" s="24"/>
      <c r="U1217" s="24"/>
      <c r="V1217" s="24">
        <v>20000</v>
      </c>
      <c r="W1217" s="24"/>
      <c r="X1217" s="24"/>
      <c r="Y1217" s="24"/>
      <c r="Z1217" s="24"/>
      <c r="AA1217" s="24"/>
      <c r="AB1217" s="24"/>
      <c r="AC1217" s="24"/>
      <c r="AD1217" s="24"/>
      <c r="AE1217" s="24"/>
      <c r="AF1217" s="24"/>
      <c r="AG1217" s="35">
        <v>20000</v>
      </c>
      <c r="AH1217" s="24">
        <f t="shared" si="248"/>
        <v>0</v>
      </c>
    </row>
    <row r="1218" spans="1:34" x14ac:dyDescent="0.2">
      <c r="A1218" s="33">
        <f t="shared" si="238"/>
        <v>2000</v>
      </c>
      <c r="B1218" s="33">
        <f t="shared" si="239"/>
        <v>2600</v>
      </c>
      <c r="C1218" s="34" t="s">
        <v>17</v>
      </c>
      <c r="D1218" s="34" t="str">
        <f t="shared" si="240"/>
        <v>2</v>
      </c>
      <c r="E1218" s="34">
        <f t="shared" si="241"/>
        <v>5</v>
      </c>
      <c r="F1218" s="34" t="str">
        <f t="shared" si="242"/>
        <v>04</v>
      </c>
      <c r="G1218" s="34" t="str">
        <f t="shared" si="243"/>
        <v>005</v>
      </c>
      <c r="H1218" s="33" t="str">
        <f t="shared" si="244"/>
        <v>E001</v>
      </c>
      <c r="I1218" s="34">
        <f t="shared" si="245"/>
        <v>26102</v>
      </c>
      <c r="J1218" s="34">
        <f t="shared" si="236"/>
        <v>1</v>
      </c>
      <c r="K1218" s="34">
        <f t="shared" si="246"/>
        <v>1</v>
      </c>
      <c r="L1218" s="34">
        <f t="shared" si="247"/>
        <v>30</v>
      </c>
      <c r="M1218" s="34" t="s">
        <v>22</v>
      </c>
      <c r="N1218" s="30">
        <v>40050</v>
      </c>
      <c r="O1218" s="30" t="s">
        <v>55</v>
      </c>
      <c r="P1218" s="30">
        <v>57</v>
      </c>
      <c r="Q1218" s="30">
        <v>3</v>
      </c>
      <c r="R1218" s="30">
        <v>26102</v>
      </c>
      <c r="S1218" s="24">
        <f t="shared" si="237"/>
        <v>12500</v>
      </c>
      <c r="T1218" s="24"/>
      <c r="U1218" s="24"/>
      <c r="V1218" s="24">
        <v>10000</v>
      </c>
      <c r="W1218" s="24"/>
      <c r="X1218" s="24"/>
      <c r="Y1218" s="24"/>
      <c r="Z1218" s="24"/>
      <c r="AA1218" s="24"/>
      <c r="AB1218" s="24"/>
      <c r="AC1218" s="24"/>
      <c r="AD1218" s="24">
        <v>2500</v>
      </c>
      <c r="AE1218" s="24"/>
      <c r="AF1218" s="24"/>
      <c r="AG1218" s="35">
        <v>12500</v>
      </c>
      <c r="AH1218" s="24">
        <f t="shared" si="248"/>
        <v>0</v>
      </c>
    </row>
    <row r="1219" spans="1:34" x14ac:dyDescent="0.2">
      <c r="A1219" s="33">
        <f t="shared" si="238"/>
        <v>2000</v>
      </c>
      <c r="B1219" s="33">
        <f t="shared" si="239"/>
        <v>2900</v>
      </c>
      <c r="C1219" s="34" t="s">
        <v>17</v>
      </c>
      <c r="D1219" s="34" t="str">
        <f t="shared" si="240"/>
        <v>2</v>
      </c>
      <c r="E1219" s="34">
        <f t="shared" si="241"/>
        <v>5</v>
      </c>
      <c r="F1219" s="34" t="str">
        <f t="shared" si="242"/>
        <v>04</v>
      </c>
      <c r="G1219" s="34" t="str">
        <f t="shared" si="243"/>
        <v>005</v>
      </c>
      <c r="H1219" s="33" t="str">
        <f t="shared" si="244"/>
        <v>E001</v>
      </c>
      <c r="I1219" s="34">
        <f t="shared" si="245"/>
        <v>29101</v>
      </c>
      <c r="J1219" s="34">
        <f t="shared" ref="J1219:J1282" si="249">IF($A1219&lt;=4000,1,IF($A1219=5000,2,IF($A1219=6000,3,"")))</f>
        <v>1</v>
      </c>
      <c r="K1219" s="34">
        <f t="shared" si="246"/>
        <v>1</v>
      </c>
      <c r="L1219" s="34">
        <f t="shared" si="247"/>
        <v>30</v>
      </c>
      <c r="M1219" s="34" t="s">
        <v>22</v>
      </c>
      <c r="N1219" s="30">
        <v>40050</v>
      </c>
      <c r="O1219" s="30" t="s">
        <v>55</v>
      </c>
      <c r="P1219" s="30">
        <v>57</v>
      </c>
      <c r="Q1219" s="30">
        <v>3</v>
      </c>
      <c r="R1219" s="30">
        <v>29101</v>
      </c>
      <c r="S1219" s="24">
        <f t="shared" ref="S1219:S1282" si="250">SUM(T1219:AE1219)</f>
        <v>20000</v>
      </c>
      <c r="T1219" s="24"/>
      <c r="U1219" s="24"/>
      <c r="V1219" s="24"/>
      <c r="W1219" s="24">
        <v>10000</v>
      </c>
      <c r="X1219" s="24"/>
      <c r="Y1219" s="24">
        <v>10000</v>
      </c>
      <c r="Z1219" s="24"/>
      <c r="AA1219" s="24"/>
      <c r="AB1219" s="24"/>
      <c r="AC1219" s="24"/>
      <c r="AD1219" s="24"/>
      <c r="AE1219" s="24"/>
      <c r="AF1219" s="24"/>
      <c r="AG1219" s="35">
        <v>20000</v>
      </c>
      <c r="AH1219" s="24">
        <f t="shared" si="248"/>
        <v>0</v>
      </c>
    </row>
    <row r="1220" spans="1:34" x14ac:dyDescent="0.2">
      <c r="A1220" s="33">
        <f t="shared" ref="A1220:A1283" si="251">LEFT(B1220,1)*1000</f>
        <v>2000</v>
      </c>
      <c r="B1220" s="33">
        <f t="shared" ref="B1220:B1283" si="252">LEFT(R1220,2)*100</f>
        <v>2900</v>
      </c>
      <c r="C1220" s="34" t="s">
        <v>17</v>
      </c>
      <c r="D1220" s="34" t="str">
        <f t="shared" ref="D1220:D1283" si="253">IF($H1220="O001",1,"2")</f>
        <v>2</v>
      </c>
      <c r="E1220" s="34">
        <f t="shared" ref="E1220:E1283" si="254">IF($H1220="O001",3,5)</f>
        <v>5</v>
      </c>
      <c r="F1220" s="34" t="str">
        <f t="shared" ref="F1220:F1283" si="255">IF($H1220="E001","04",IF($H1220="M001","04",IF($H1220="O001","04","")))</f>
        <v>04</v>
      </c>
      <c r="G1220" s="34" t="str">
        <f t="shared" ref="G1220:G1283" si="256">IF($H1220="E001","005",IF($H1220="M001","002",IF($H1220="O001","001","")))</f>
        <v>005</v>
      </c>
      <c r="H1220" s="33" t="str">
        <f t="shared" ref="H1220:H1283" si="257">LEFT($O1220,2)&amp;"01"</f>
        <v>E001</v>
      </c>
      <c r="I1220" s="34">
        <f t="shared" ref="I1220:I1283" si="258">R1220</f>
        <v>29201</v>
      </c>
      <c r="J1220" s="34">
        <f t="shared" si="249"/>
        <v>1</v>
      </c>
      <c r="K1220" s="34">
        <f t="shared" ref="K1220:K1283" si="259">IF($Q1220=1,4,IF($Q1220=4,4,1))</f>
        <v>1</v>
      </c>
      <c r="L1220" s="34">
        <f t="shared" ref="L1220:L1283" si="260">IF(N1220=40010,27,IF(N1220=40020,24,IF(N1220=40030,30,IF(N1220=40040,21,IF(N1220=40050,30,IF(N1220=40060,4,15))))))</f>
        <v>30</v>
      </c>
      <c r="M1220" s="34" t="s">
        <v>22</v>
      </c>
      <c r="N1220" s="30">
        <v>40050</v>
      </c>
      <c r="O1220" s="30" t="s">
        <v>55</v>
      </c>
      <c r="P1220" s="30">
        <v>57</v>
      </c>
      <c r="Q1220" s="30">
        <v>3</v>
      </c>
      <c r="R1220" s="30">
        <v>29201</v>
      </c>
      <c r="S1220" s="24">
        <f t="shared" si="250"/>
        <v>57089.950000000004</v>
      </c>
      <c r="T1220" s="24"/>
      <c r="U1220" s="24"/>
      <c r="V1220" s="24">
        <v>15000</v>
      </c>
      <c r="W1220" s="24"/>
      <c r="X1220" s="24"/>
      <c r="Y1220" s="24">
        <v>15000</v>
      </c>
      <c r="Z1220" s="24"/>
      <c r="AA1220" s="24"/>
      <c r="AB1220" s="24">
        <v>15000</v>
      </c>
      <c r="AC1220" s="24"/>
      <c r="AD1220" s="24">
        <v>9096.94</v>
      </c>
      <c r="AE1220" s="24">
        <v>2993.01</v>
      </c>
      <c r="AF1220" s="24"/>
      <c r="AG1220" s="35">
        <v>57089.95</v>
      </c>
      <c r="AH1220" s="24">
        <f t="shared" ref="AH1220:AH1283" si="261">S1220-AG1220</f>
        <v>0</v>
      </c>
    </row>
    <row r="1221" spans="1:34" x14ac:dyDescent="0.2">
      <c r="A1221" s="33">
        <f t="shared" si="251"/>
        <v>2000</v>
      </c>
      <c r="B1221" s="33">
        <f t="shared" si="252"/>
        <v>2900</v>
      </c>
      <c r="C1221" s="34" t="s">
        <v>17</v>
      </c>
      <c r="D1221" s="34" t="str">
        <f t="shared" si="253"/>
        <v>2</v>
      </c>
      <c r="E1221" s="34">
        <f t="shared" si="254"/>
        <v>5</v>
      </c>
      <c r="F1221" s="34" t="str">
        <f t="shared" si="255"/>
        <v>04</v>
      </c>
      <c r="G1221" s="34" t="str">
        <f t="shared" si="256"/>
        <v>005</v>
      </c>
      <c r="H1221" s="33" t="str">
        <f t="shared" si="257"/>
        <v>E001</v>
      </c>
      <c r="I1221" s="34">
        <f t="shared" si="258"/>
        <v>29301</v>
      </c>
      <c r="J1221" s="34">
        <f t="shared" si="249"/>
        <v>1</v>
      </c>
      <c r="K1221" s="34">
        <f t="shared" si="259"/>
        <v>1</v>
      </c>
      <c r="L1221" s="34">
        <f t="shared" si="260"/>
        <v>30</v>
      </c>
      <c r="M1221" s="34" t="s">
        <v>22</v>
      </c>
      <c r="N1221" s="30">
        <v>40050</v>
      </c>
      <c r="O1221" s="30" t="s">
        <v>55</v>
      </c>
      <c r="P1221" s="30">
        <v>57</v>
      </c>
      <c r="Q1221" s="30">
        <v>3</v>
      </c>
      <c r="R1221" s="30">
        <v>29301</v>
      </c>
      <c r="S1221" s="24">
        <f t="shared" si="250"/>
        <v>2500</v>
      </c>
      <c r="T1221" s="24"/>
      <c r="U1221" s="24"/>
      <c r="V1221" s="24">
        <v>2500</v>
      </c>
      <c r="W1221" s="24"/>
      <c r="X1221" s="24"/>
      <c r="Y1221" s="24"/>
      <c r="Z1221" s="24"/>
      <c r="AA1221" s="24"/>
      <c r="AB1221" s="24"/>
      <c r="AC1221" s="24"/>
      <c r="AD1221" s="24"/>
      <c r="AE1221" s="24"/>
      <c r="AF1221" s="24"/>
      <c r="AG1221" s="35">
        <v>2500</v>
      </c>
      <c r="AH1221" s="24">
        <f t="shared" si="261"/>
        <v>0</v>
      </c>
    </row>
    <row r="1222" spans="1:34" x14ac:dyDescent="0.2">
      <c r="A1222" s="33">
        <f t="shared" si="251"/>
        <v>3000</v>
      </c>
      <c r="B1222" s="33">
        <f t="shared" si="252"/>
        <v>3100</v>
      </c>
      <c r="C1222" s="34" t="s">
        <v>17</v>
      </c>
      <c r="D1222" s="34" t="str">
        <f t="shared" si="253"/>
        <v>2</v>
      </c>
      <c r="E1222" s="34">
        <f t="shared" si="254"/>
        <v>5</v>
      </c>
      <c r="F1222" s="34" t="str">
        <f t="shared" si="255"/>
        <v>04</v>
      </c>
      <c r="G1222" s="34" t="str">
        <f t="shared" si="256"/>
        <v>005</v>
      </c>
      <c r="H1222" s="33" t="str">
        <f t="shared" si="257"/>
        <v>E001</v>
      </c>
      <c r="I1222" s="34">
        <f t="shared" si="258"/>
        <v>31201</v>
      </c>
      <c r="J1222" s="34">
        <f t="shared" si="249"/>
        <v>1</v>
      </c>
      <c r="K1222" s="34">
        <f t="shared" si="259"/>
        <v>1</v>
      </c>
      <c r="L1222" s="34">
        <f t="shared" si="260"/>
        <v>30</v>
      </c>
      <c r="M1222" s="34" t="s">
        <v>22</v>
      </c>
      <c r="N1222" s="30">
        <v>40050</v>
      </c>
      <c r="O1222" s="30" t="s">
        <v>55</v>
      </c>
      <c r="P1222" s="30">
        <v>57</v>
      </c>
      <c r="Q1222" s="30">
        <v>3</v>
      </c>
      <c r="R1222" s="30">
        <v>31201</v>
      </c>
      <c r="S1222" s="24">
        <f t="shared" si="250"/>
        <v>5250</v>
      </c>
      <c r="T1222" s="24"/>
      <c r="U1222" s="24"/>
      <c r="V1222" s="24">
        <v>5250</v>
      </c>
      <c r="W1222" s="24"/>
      <c r="X1222" s="24"/>
      <c r="Y1222" s="24"/>
      <c r="Z1222" s="24"/>
      <c r="AA1222" s="24"/>
      <c r="AB1222" s="24"/>
      <c r="AC1222" s="24"/>
      <c r="AD1222" s="24"/>
      <c r="AE1222" s="24"/>
      <c r="AF1222" s="24"/>
      <c r="AG1222" s="35">
        <v>5250</v>
      </c>
      <c r="AH1222" s="24">
        <f t="shared" si="261"/>
        <v>0</v>
      </c>
    </row>
    <row r="1223" spans="1:34" x14ac:dyDescent="0.2">
      <c r="A1223" s="33">
        <f t="shared" si="251"/>
        <v>3000</v>
      </c>
      <c r="B1223" s="33">
        <f t="shared" si="252"/>
        <v>3300</v>
      </c>
      <c r="C1223" s="34" t="s">
        <v>17</v>
      </c>
      <c r="D1223" s="34" t="str">
        <f t="shared" si="253"/>
        <v>2</v>
      </c>
      <c r="E1223" s="34">
        <f t="shared" si="254"/>
        <v>5</v>
      </c>
      <c r="F1223" s="34" t="str">
        <f t="shared" si="255"/>
        <v>04</v>
      </c>
      <c r="G1223" s="34" t="str">
        <f t="shared" si="256"/>
        <v>005</v>
      </c>
      <c r="H1223" s="33" t="str">
        <f t="shared" si="257"/>
        <v>E001</v>
      </c>
      <c r="I1223" s="34">
        <f t="shared" si="258"/>
        <v>33601</v>
      </c>
      <c r="J1223" s="34">
        <f t="shared" si="249"/>
        <v>1</v>
      </c>
      <c r="K1223" s="34">
        <f t="shared" si="259"/>
        <v>1</v>
      </c>
      <c r="L1223" s="34">
        <f t="shared" si="260"/>
        <v>30</v>
      </c>
      <c r="M1223" s="34" t="s">
        <v>22</v>
      </c>
      <c r="N1223" s="30">
        <v>40050</v>
      </c>
      <c r="O1223" s="30" t="s">
        <v>55</v>
      </c>
      <c r="P1223" s="30">
        <v>57</v>
      </c>
      <c r="Q1223" s="30">
        <v>3</v>
      </c>
      <c r="R1223" s="30">
        <v>33601</v>
      </c>
      <c r="S1223" s="24">
        <f t="shared" si="250"/>
        <v>20000</v>
      </c>
      <c r="T1223" s="24"/>
      <c r="U1223" s="24"/>
      <c r="V1223" s="24">
        <v>10000</v>
      </c>
      <c r="W1223" s="24"/>
      <c r="X1223" s="24"/>
      <c r="Y1223" s="24"/>
      <c r="Z1223" s="24"/>
      <c r="AA1223" s="24"/>
      <c r="AB1223" s="24"/>
      <c r="AC1223" s="24"/>
      <c r="AD1223" s="24">
        <v>10000</v>
      </c>
      <c r="AE1223" s="24"/>
      <c r="AF1223" s="24"/>
      <c r="AG1223" s="35">
        <v>20000</v>
      </c>
      <c r="AH1223" s="24">
        <f t="shared" si="261"/>
        <v>0</v>
      </c>
    </row>
    <row r="1224" spans="1:34" x14ac:dyDescent="0.2">
      <c r="A1224" s="33">
        <f t="shared" si="251"/>
        <v>3000</v>
      </c>
      <c r="B1224" s="33">
        <f t="shared" si="252"/>
        <v>3300</v>
      </c>
      <c r="C1224" s="34" t="s">
        <v>17</v>
      </c>
      <c r="D1224" s="34" t="str">
        <f t="shared" si="253"/>
        <v>2</v>
      </c>
      <c r="E1224" s="34">
        <f t="shared" si="254"/>
        <v>5</v>
      </c>
      <c r="F1224" s="34" t="str">
        <f t="shared" si="255"/>
        <v>04</v>
      </c>
      <c r="G1224" s="34" t="str">
        <f t="shared" si="256"/>
        <v>005</v>
      </c>
      <c r="H1224" s="33" t="str">
        <f t="shared" si="257"/>
        <v>E001</v>
      </c>
      <c r="I1224" s="34">
        <f t="shared" si="258"/>
        <v>33603</v>
      </c>
      <c r="J1224" s="34">
        <f t="shared" si="249"/>
        <v>1</v>
      </c>
      <c r="K1224" s="34">
        <f t="shared" si="259"/>
        <v>1</v>
      </c>
      <c r="L1224" s="34">
        <f t="shared" si="260"/>
        <v>30</v>
      </c>
      <c r="M1224" s="34" t="s">
        <v>22</v>
      </c>
      <c r="N1224" s="30">
        <v>40050</v>
      </c>
      <c r="O1224" s="30" t="s">
        <v>55</v>
      </c>
      <c r="P1224" s="30">
        <v>57</v>
      </c>
      <c r="Q1224" s="30">
        <v>3</v>
      </c>
      <c r="R1224" s="30">
        <v>33603</v>
      </c>
      <c r="S1224" s="24">
        <f t="shared" si="250"/>
        <v>10000</v>
      </c>
      <c r="T1224" s="24"/>
      <c r="U1224" s="24"/>
      <c r="V1224" s="24"/>
      <c r="W1224" s="24"/>
      <c r="X1224" s="24">
        <v>10000</v>
      </c>
      <c r="Y1224" s="24"/>
      <c r="Z1224" s="24"/>
      <c r="AA1224" s="24"/>
      <c r="AB1224" s="24"/>
      <c r="AC1224" s="24"/>
      <c r="AD1224" s="24"/>
      <c r="AE1224" s="24"/>
      <c r="AF1224" s="24"/>
      <c r="AG1224" s="35">
        <v>10000</v>
      </c>
      <c r="AH1224" s="24">
        <f t="shared" si="261"/>
        <v>0</v>
      </c>
    </row>
    <row r="1225" spans="1:34" x14ac:dyDescent="0.2">
      <c r="A1225" s="33">
        <f t="shared" si="251"/>
        <v>3000</v>
      </c>
      <c r="B1225" s="33">
        <f t="shared" si="252"/>
        <v>3300</v>
      </c>
      <c r="C1225" s="34" t="s">
        <v>17</v>
      </c>
      <c r="D1225" s="34" t="str">
        <f t="shared" si="253"/>
        <v>2</v>
      </c>
      <c r="E1225" s="34">
        <f t="shared" si="254"/>
        <v>5</v>
      </c>
      <c r="F1225" s="34" t="str">
        <f t="shared" si="255"/>
        <v>04</v>
      </c>
      <c r="G1225" s="34" t="str">
        <f t="shared" si="256"/>
        <v>005</v>
      </c>
      <c r="H1225" s="33" t="str">
        <f t="shared" si="257"/>
        <v>E001</v>
      </c>
      <c r="I1225" s="34">
        <f t="shared" si="258"/>
        <v>33604</v>
      </c>
      <c r="J1225" s="34">
        <f t="shared" si="249"/>
        <v>1</v>
      </c>
      <c r="K1225" s="34">
        <f t="shared" si="259"/>
        <v>1</v>
      </c>
      <c r="L1225" s="34">
        <f t="shared" si="260"/>
        <v>30</v>
      </c>
      <c r="M1225" s="34" t="s">
        <v>22</v>
      </c>
      <c r="N1225" s="30">
        <v>40050</v>
      </c>
      <c r="O1225" s="30" t="s">
        <v>55</v>
      </c>
      <c r="P1225" s="30">
        <v>57</v>
      </c>
      <c r="Q1225" s="30">
        <v>3</v>
      </c>
      <c r="R1225" s="30">
        <v>33604</v>
      </c>
      <c r="S1225" s="24">
        <f t="shared" si="250"/>
        <v>15000</v>
      </c>
      <c r="T1225" s="24">
        <v>0</v>
      </c>
      <c r="U1225" s="24">
        <v>0</v>
      </c>
      <c r="V1225" s="24">
        <v>0</v>
      </c>
      <c r="W1225" s="24"/>
      <c r="X1225" s="24">
        <v>5000</v>
      </c>
      <c r="Y1225" s="24"/>
      <c r="Z1225" s="24"/>
      <c r="AA1225" s="24"/>
      <c r="AB1225" s="24"/>
      <c r="AC1225" s="24">
        <v>10000</v>
      </c>
      <c r="AD1225" s="24"/>
      <c r="AE1225" s="24"/>
      <c r="AF1225" s="24"/>
      <c r="AG1225" s="35">
        <v>15000</v>
      </c>
      <c r="AH1225" s="24">
        <f t="shared" si="261"/>
        <v>0</v>
      </c>
    </row>
    <row r="1226" spans="1:34" x14ac:dyDescent="0.2">
      <c r="A1226" s="33">
        <f t="shared" si="251"/>
        <v>3000</v>
      </c>
      <c r="B1226" s="33">
        <f t="shared" si="252"/>
        <v>3700</v>
      </c>
      <c r="C1226" s="34" t="s">
        <v>17</v>
      </c>
      <c r="D1226" s="34" t="str">
        <f t="shared" si="253"/>
        <v>2</v>
      </c>
      <c r="E1226" s="34">
        <f t="shared" si="254"/>
        <v>5</v>
      </c>
      <c r="F1226" s="34" t="str">
        <f t="shared" si="255"/>
        <v>04</v>
      </c>
      <c r="G1226" s="34" t="str">
        <f t="shared" si="256"/>
        <v>005</v>
      </c>
      <c r="H1226" s="33" t="str">
        <f t="shared" si="257"/>
        <v>E001</v>
      </c>
      <c r="I1226" s="34">
        <f t="shared" si="258"/>
        <v>37204</v>
      </c>
      <c r="J1226" s="34">
        <f t="shared" si="249"/>
        <v>1</v>
      </c>
      <c r="K1226" s="34">
        <f t="shared" si="259"/>
        <v>1</v>
      </c>
      <c r="L1226" s="34">
        <f t="shared" si="260"/>
        <v>30</v>
      </c>
      <c r="M1226" s="34" t="s">
        <v>22</v>
      </c>
      <c r="N1226" s="30">
        <v>40050</v>
      </c>
      <c r="O1226" s="30" t="s">
        <v>55</v>
      </c>
      <c r="P1226" s="30">
        <v>57</v>
      </c>
      <c r="Q1226" s="30">
        <v>3</v>
      </c>
      <c r="R1226" s="30">
        <v>37204</v>
      </c>
      <c r="S1226" s="24">
        <f t="shared" si="250"/>
        <v>14388.27</v>
      </c>
      <c r="T1226" s="24"/>
      <c r="U1226" s="24"/>
      <c r="V1226" s="24">
        <v>2000</v>
      </c>
      <c r="W1226" s="24">
        <v>2000</v>
      </c>
      <c r="X1226" s="24">
        <v>2000</v>
      </c>
      <c r="Y1226" s="24">
        <v>2000</v>
      </c>
      <c r="Z1226" s="24">
        <v>2000</v>
      </c>
      <c r="AA1226" s="24">
        <v>2000</v>
      </c>
      <c r="AB1226" s="24">
        <v>2000</v>
      </c>
      <c r="AC1226" s="24">
        <v>388.27</v>
      </c>
      <c r="AD1226" s="24"/>
      <c r="AE1226" s="24"/>
      <c r="AF1226" s="24"/>
      <c r="AG1226" s="35">
        <v>14388.27</v>
      </c>
      <c r="AH1226" s="24">
        <f t="shared" si="261"/>
        <v>0</v>
      </c>
    </row>
    <row r="1227" spans="1:34" x14ac:dyDescent="0.2">
      <c r="A1227" s="33">
        <f t="shared" si="251"/>
        <v>3000</v>
      </c>
      <c r="B1227" s="33">
        <f t="shared" si="252"/>
        <v>3700</v>
      </c>
      <c r="C1227" s="34" t="s">
        <v>17</v>
      </c>
      <c r="D1227" s="34" t="str">
        <f t="shared" si="253"/>
        <v>2</v>
      </c>
      <c r="E1227" s="34">
        <f t="shared" si="254"/>
        <v>5</v>
      </c>
      <c r="F1227" s="34" t="str">
        <f t="shared" si="255"/>
        <v>04</v>
      </c>
      <c r="G1227" s="34" t="str">
        <f t="shared" si="256"/>
        <v>005</v>
      </c>
      <c r="H1227" s="33" t="str">
        <f t="shared" si="257"/>
        <v>E001</v>
      </c>
      <c r="I1227" s="34">
        <f t="shared" si="258"/>
        <v>37504</v>
      </c>
      <c r="J1227" s="34">
        <f t="shared" si="249"/>
        <v>1</v>
      </c>
      <c r="K1227" s="34">
        <f t="shared" si="259"/>
        <v>1</v>
      </c>
      <c r="L1227" s="34">
        <f t="shared" si="260"/>
        <v>30</v>
      </c>
      <c r="M1227" s="34" t="s">
        <v>22</v>
      </c>
      <c r="N1227" s="30">
        <v>40050</v>
      </c>
      <c r="O1227" s="30" t="s">
        <v>55</v>
      </c>
      <c r="P1227" s="30">
        <v>57</v>
      </c>
      <c r="Q1227" s="30">
        <v>3</v>
      </c>
      <c r="R1227" s="30">
        <v>37504</v>
      </c>
      <c r="S1227" s="24">
        <f t="shared" si="250"/>
        <v>47960.9</v>
      </c>
      <c r="T1227" s="24"/>
      <c r="U1227" s="24">
        <v>5000</v>
      </c>
      <c r="V1227" s="24">
        <v>5000</v>
      </c>
      <c r="W1227" s="24">
        <v>5000</v>
      </c>
      <c r="X1227" s="24">
        <v>5000</v>
      </c>
      <c r="Y1227" s="24">
        <v>5000</v>
      </c>
      <c r="Z1227" s="24">
        <v>5000</v>
      </c>
      <c r="AA1227" s="24">
        <v>5000</v>
      </c>
      <c r="AB1227" s="24">
        <v>5000</v>
      </c>
      <c r="AC1227" s="24">
        <v>5000</v>
      </c>
      <c r="AD1227" s="24">
        <v>2960.9</v>
      </c>
      <c r="AE1227" s="24"/>
      <c r="AF1227" s="24"/>
      <c r="AG1227" s="35">
        <v>47960.9</v>
      </c>
      <c r="AH1227" s="24">
        <f t="shared" si="261"/>
        <v>0</v>
      </c>
    </row>
    <row r="1228" spans="1:34" x14ac:dyDescent="0.2">
      <c r="A1228" s="33">
        <f t="shared" si="251"/>
        <v>3000</v>
      </c>
      <c r="B1228" s="33">
        <f t="shared" si="252"/>
        <v>3800</v>
      </c>
      <c r="C1228" s="34" t="s">
        <v>17</v>
      </c>
      <c r="D1228" s="34" t="str">
        <f t="shared" si="253"/>
        <v>2</v>
      </c>
      <c r="E1228" s="34">
        <f t="shared" si="254"/>
        <v>5</v>
      </c>
      <c r="F1228" s="34" t="str">
        <f t="shared" si="255"/>
        <v>04</v>
      </c>
      <c r="G1228" s="34" t="str">
        <f t="shared" si="256"/>
        <v>005</v>
      </c>
      <c r="H1228" s="33" t="str">
        <f t="shared" si="257"/>
        <v>E001</v>
      </c>
      <c r="I1228" s="34">
        <f t="shared" si="258"/>
        <v>38201</v>
      </c>
      <c r="J1228" s="34">
        <f t="shared" si="249"/>
        <v>1</v>
      </c>
      <c r="K1228" s="34">
        <f t="shared" si="259"/>
        <v>1</v>
      </c>
      <c r="L1228" s="34">
        <f t="shared" si="260"/>
        <v>30</v>
      </c>
      <c r="M1228" s="34" t="s">
        <v>22</v>
      </c>
      <c r="N1228" s="30">
        <v>40050</v>
      </c>
      <c r="O1228" s="30" t="s">
        <v>55</v>
      </c>
      <c r="P1228" s="30">
        <v>57</v>
      </c>
      <c r="Q1228" s="30">
        <v>3</v>
      </c>
      <c r="R1228" s="30">
        <v>38201</v>
      </c>
      <c r="S1228" s="24">
        <f t="shared" si="250"/>
        <v>33000</v>
      </c>
      <c r="T1228" s="24"/>
      <c r="U1228" s="24"/>
      <c r="V1228" s="24"/>
      <c r="W1228" s="24"/>
      <c r="X1228" s="24"/>
      <c r="Y1228" s="24"/>
      <c r="Z1228" s="24"/>
      <c r="AA1228" s="24"/>
      <c r="AB1228" s="24"/>
      <c r="AC1228" s="24">
        <v>33000</v>
      </c>
      <c r="AD1228" s="24"/>
      <c r="AE1228" s="24"/>
      <c r="AF1228" s="24"/>
      <c r="AG1228" s="35">
        <v>33000</v>
      </c>
      <c r="AH1228" s="24">
        <f t="shared" si="261"/>
        <v>0</v>
      </c>
    </row>
    <row r="1229" spans="1:34" x14ac:dyDescent="0.2">
      <c r="A1229" s="33">
        <f t="shared" si="251"/>
        <v>2000</v>
      </c>
      <c r="B1229" s="33">
        <f t="shared" si="252"/>
        <v>2100</v>
      </c>
      <c r="C1229" s="34" t="s">
        <v>17</v>
      </c>
      <c r="D1229" s="34" t="str">
        <f t="shared" si="253"/>
        <v>2</v>
      </c>
      <c r="E1229" s="34">
        <f t="shared" si="254"/>
        <v>5</v>
      </c>
      <c r="F1229" s="34" t="str">
        <f t="shared" si="255"/>
        <v>04</v>
      </c>
      <c r="G1229" s="34" t="str">
        <f t="shared" si="256"/>
        <v>005</v>
      </c>
      <c r="H1229" s="33" t="str">
        <f t="shared" si="257"/>
        <v>E001</v>
      </c>
      <c r="I1229" s="34">
        <f t="shared" si="258"/>
        <v>21101</v>
      </c>
      <c r="J1229" s="34">
        <f t="shared" si="249"/>
        <v>1</v>
      </c>
      <c r="K1229" s="34">
        <f t="shared" si="259"/>
        <v>1</v>
      </c>
      <c r="L1229" s="34">
        <f t="shared" si="260"/>
        <v>4</v>
      </c>
      <c r="M1229" s="34" t="s">
        <v>22</v>
      </c>
      <c r="N1229" s="30">
        <v>40060</v>
      </c>
      <c r="O1229" s="30" t="s">
        <v>55</v>
      </c>
      <c r="P1229" s="30">
        <v>57</v>
      </c>
      <c r="Q1229" s="30">
        <v>0</v>
      </c>
      <c r="R1229" s="30">
        <v>21101</v>
      </c>
      <c r="S1229" s="24">
        <f t="shared" si="250"/>
        <v>85000</v>
      </c>
      <c r="T1229" s="24">
        <v>0</v>
      </c>
      <c r="U1229" s="24"/>
      <c r="V1229" s="24"/>
      <c r="W1229" s="24"/>
      <c r="X1229" s="24"/>
      <c r="Y1229" s="24">
        <v>55000</v>
      </c>
      <c r="Z1229" s="24"/>
      <c r="AA1229" s="24">
        <v>30000</v>
      </c>
      <c r="AB1229" s="24"/>
      <c r="AC1229" s="24"/>
      <c r="AD1229" s="24"/>
      <c r="AE1229" s="24"/>
      <c r="AF1229" s="24"/>
      <c r="AG1229" s="35">
        <v>85000</v>
      </c>
      <c r="AH1229" s="24">
        <f t="shared" si="261"/>
        <v>0</v>
      </c>
    </row>
    <row r="1230" spans="1:34" x14ac:dyDescent="0.2">
      <c r="A1230" s="33">
        <f t="shared" si="251"/>
        <v>2000</v>
      </c>
      <c r="B1230" s="33">
        <f t="shared" si="252"/>
        <v>2200</v>
      </c>
      <c r="C1230" s="34" t="s">
        <v>17</v>
      </c>
      <c r="D1230" s="34" t="str">
        <f t="shared" si="253"/>
        <v>2</v>
      </c>
      <c r="E1230" s="34">
        <f t="shared" si="254"/>
        <v>5</v>
      </c>
      <c r="F1230" s="34" t="str">
        <f t="shared" si="255"/>
        <v>04</v>
      </c>
      <c r="G1230" s="34" t="str">
        <f t="shared" si="256"/>
        <v>005</v>
      </c>
      <c r="H1230" s="33" t="str">
        <f t="shared" si="257"/>
        <v>E001</v>
      </c>
      <c r="I1230" s="34">
        <f t="shared" si="258"/>
        <v>22104</v>
      </c>
      <c r="J1230" s="34">
        <f t="shared" si="249"/>
        <v>1</v>
      </c>
      <c r="K1230" s="34">
        <f t="shared" si="259"/>
        <v>1</v>
      </c>
      <c r="L1230" s="34">
        <f t="shared" si="260"/>
        <v>4</v>
      </c>
      <c r="M1230" s="34" t="s">
        <v>22</v>
      </c>
      <c r="N1230" s="30">
        <v>40060</v>
      </c>
      <c r="O1230" s="30" t="s">
        <v>55</v>
      </c>
      <c r="P1230" s="30">
        <v>57</v>
      </c>
      <c r="Q1230" s="30">
        <v>0</v>
      </c>
      <c r="R1230" s="30">
        <v>22104</v>
      </c>
      <c r="S1230" s="24">
        <f t="shared" si="250"/>
        <v>35000</v>
      </c>
      <c r="T1230" s="24">
        <v>5000</v>
      </c>
      <c r="U1230" s="24"/>
      <c r="V1230" s="24">
        <v>5000</v>
      </c>
      <c r="W1230" s="24"/>
      <c r="X1230" s="24"/>
      <c r="Y1230" s="24">
        <v>5000</v>
      </c>
      <c r="Z1230" s="24"/>
      <c r="AA1230" s="24">
        <v>5000</v>
      </c>
      <c r="AB1230" s="24"/>
      <c r="AC1230" s="24">
        <v>7000</v>
      </c>
      <c r="AD1230" s="24">
        <v>8000</v>
      </c>
      <c r="AE1230" s="24"/>
      <c r="AF1230" s="24"/>
      <c r="AG1230" s="35">
        <v>35000</v>
      </c>
      <c r="AH1230" s="24">
        <f t="shared" si="261"/>
        <v>0</v>
      </c>
    </row>
    <row r="1231" spans="1:34" x14ac:dyDescent="0.2">
      <c r="A1231" s="33">
        <f t="shared" si="251"/>
        <v>2000</v>
      </c>
      <c r="B1231" s="33">
        <f t="shared" si="252"/>
        <v>2200</v>
      </c>
      <c r="C1231" s="34" t="s">
        <v>17</v>
      </c>
      <c r="D1231" s="34" t="str">
        <f t="shared" si="253"/>
        <v>2</v>
      </c>
      <c r="E1231" s="34">
        <f t="shared" si="254"/>
        <v>5</v>
      </c>
      <c r="F1231" s="34" t="str">
        <f t="shared" si="255"/>
        <v>04</v>
      </c>
      <c r="G1231" s="34" t="str">
        <f t="shared" si="256"/>
        <v>005</v>
      </c>
      <c r="H1231" s="33" t="str">
        <f t="shared" si="257"/>
        <v>E001</v>
      </c>
      <c r="I1231" s="34">
        <f t="shared" si="258"/>
        <v>22201</v>
      </c>
      <c r="J1231" s="34">
        <f t="shared" si="249"/>
        <v>1</v>
      </c>
      <c r="K1231" s="34">
        <f t="shared" si="259"/>
        <v>1</v>
      </c>
      <c r="L1231" s="34">
        <f t="shared" si="260"/>
        <v>4</v>
      </c>
      <c r="M1231" s="34" t="s">
        <v>22</v>
      </c>
      <c r="N1231" s="30">
        <v>40060</v>
      </c>
      <c r="O1231" s="30" t="s">
        <v>55</v>
      </c>
      <c r="P1231" s="30">
        <v>57</v>
      </c>
      <c r="Q1231" s="30">
        <v>0</v>
      </c>
      <c r="R1231" s="30">
        <v>22201</v>
      </c>
      <c r="S1231" s="24">
        <f t="shared" si="250"/>
        <v>74541.8</v>
      </c>
      <c r="T1231" s="24"/>
      <c r="U1231" s="24"/>
      <c r="V1231" s="24">
        <v>10000</v>
      </c>
      <c r="W1231" s="24"/>
      <c r="X1231" s="24"/>
      <c r="Y1231" s="24">
        <v>19541.8</v>
      </c>
      <c r="Z1231" s="24">
        <v>25000</v>
      </c>
      <c r="AA1231" s="24"/>
      <c r="AB1231" s="24"/>
      <c r="AC1231" s="24">
        <v>20000</v>
      </c>
      <c r="AD1231" s="24"/>
      <c r="AE1231" s="24"/>
      <c r="AF1231" s="24"/>
      <c r="AG1231" s="35">
        <v>74541.8</v>
      </c>
      <c r="AH1231" s="24">
        <f t="shared" si="261"/>
        <v>0</v>
      </c>
    </row>
    <row r="1232" spans="1:34" x14ac:dyDescent="0.2">
      <c r="A1232" s="33">
        <f t="shared" si="251"/>
        <v>2000</v>
      </c>
      <c r="B1232" s="33">
        <f t="shared" si="252"/>
        <v>2400</v>
      </c>
      <c r="C1232" s="34" t="s">
        <v>17</v>
      </c>
      <c r="D1232" s="34" t="str">
        <f t="shared" si="253"/>
        <v>2</v>
      </c>
      <c r="E1232" s="34">
        <f t="shared" si="254"/>
        <v>5</v>
      </c>
      <c r="F1232" s="34" t="str">
        <f t="shared" si="255"/>
        <v>04</v>
      </c>
      <c r="G1232" s="34" t="str">
        <f t="shared" si="256"/>
        <v>005</v>
      </c>
      <c r="H1232" s="33" t="str">
        <f t="shared" si="257"/>
        <v>E001</v>
      </c>
      <c r="I1232" s="34">
        <f t="shared" si="258"/>
        <v>24101</v>
      </c>
      <c r="J1232" s="34">
        <f t="shared" si="249"/>
        <v>1</v>
      </c>
      <c r="K1232" s="34">
        <f t="shared" si="259"/>
        <v>1</v>
      </c>
      <c r="L1232" s="34">
        <f t="shared" si="260"/>
        <v>4</v>
      </c>
      <c r="M1232" s="34" t="s">
        <v>22</v>
      </c>
      <c r="N1232" s="30">
        <v>40060</v>
      </c>
      <c r="O1232" s="30" t="s">
        <v>55</v>
      </c>
      <c r="P1232" s="30">
        <v>57</v>
      </c>
      <c r="Q1232" s="30">
        <v>0</v>
      </c>
      <c r="R1232" s="30">
        <v>24101</v>
      </c>
      <c r="S1232" s="24">
        <f t="shared" si="250"/>
        <v>19293.43</v>
      </c>
      <c r="T1232" s="24"/>
      <c r="U1232" s="24"/>
      <c r="V1232" s="24">
        <v>5293.43</v>
      </c>
      <c r="W1232" s="24"/>
      <c r="X1232" s="24">
        <v>0</v>
      </c>
      <c r="Y1232" s="24"/>
      <c r="Z1232" s="24">
        <v>5000</v>
      </c>
      <c r="AA1232" s="24"/>
      <c r="AB1232" s="24"/>
      <c r="AC1232" s="24">
        <v>4000</v>
      </c>
      <c r="AD1232" s="24">
        <v>5000</v>
      </c>
      <c r="AE1232" s="24"/>
      <c r="AF1232" s="24"/>
      <c r="AG1232" s="35">
        <v>19293.43</v>
      </c>
      <c r="AH1232" s="24">
        <f t="shared" si="261"/>
        <v>0</v>
      </c>
    </row>
    <row r="1233" spans="1:34" x14ac:dyDescent="0.2">
      <c r="A1233" s="33">
        <f t="shared" si="251"/>
        <v>2000</v>
      </c>
      <c r="B1233" s="33">
        <f t="shared" si="252"/>
        <v>2400</v>
      </c>
      <c r="C1233" s="34" t="s">
        <v>17</v>
      </c>
      <c r="D1233" s="34" t="str">
        <f t="shared" si="253"/>
        <v>2</v>
      </c>
      <c r="E1233" s="34">
        <f t="shared" si="254"/>
        <v>5</v>
      </c>
      <c r="F1233" s="34" t="str">
        <f t="shared" si="255"/>
        <v>04</v>
      </c>
      <c r="G1233" s="34" t="str">
        <f t="shared" si="256"/>
        <v>005</v>
      </c>
      <c r="H1233" s="33" t="str">
        <f t="shared" si="257"/>
        <v>E001</v>
      </c>
      <c r="I1233" s="34">
        <f t="shared" si="258"/>
        <v>24201</v>
      </c>
      <c r="J1233" s="34">
        <f t="shared" si="249"/>
        <v>1</v>
      </c>
      <c r="K1233" s="34">
        <f t="shared" si="259"/>
        <v>1</v>
      </c>
      <c r="L1233" s="34">
        <f t="shared" si="260"/>
        <v>4</v>
      </c>
      <c r="M1233" s="34" t="s">
        <v>22</v>
      </c>
      <c r="N1233" s="30">
        <v>40060</v>
      </c>
      <c r="O1233" s="30" t="s">
        <v>55</v>
      </c>
      <c r="P1233" s="30">
        <v>57</v>
      </c>
      <c r="Q1233" s="30">
        <v>0</v>
      </c>
      <c r="R1233" s="30">
        <v>24201</v>
      </c>
      <c r="S1233" s="24">
        <f t="shared" si="250"/>
        <v>47210.18</v>
      </c>
      <c r="T1233" s="24"/>
      <c r="U1233" s="24"/>
      <c r="V1233" s="24">
        <v>5000</v>
      </c>
      <c r="W1233" s="24"/>
      <c r="X1233" s="24">
        <v>5000</v>
      </c>
      <c r="Y1233" s="24"/>
      <c r="Z1233" s="24">
        <v>20210.18</v>
      </c>
      <c r="AA1233" s="24">
        <v>12000</v>
      </c>
      <c r="AB1233" s="24"/>
      <c r="AC1233" s="24">
        <v>5000</v>
      </c>
      <c r="AD1233" s="24"/>
      <c r="AE1233" s="24"/>
      <c r="AF1233" s="24"/>
      <c r="AG1233" s="35">
        <v>47210.18</v>
      </c>
      <c r="AH1233" s="24">
        <f t="shared" si="261"/>
        <v>0</v>
      </c>
    </row>
    <row r="1234" spans="1:34" x14ac:dyDescent="0.2">
      <c r="A1234" s="33">
        <f t="shared" si="251"/>
        <v>2000</v>
      </c>
      <c r="B1234" s="33">
        <f t="shared" si="252"/>
        <v>2400</v>
      </c>
      <c r="C1234" s="34" t="s">
        <v>17</v>
      </c>
      <c r="D1234" s="34" t="str">
        <f t="shared" si="253"/>
        <v>2</v>
      </c>
      <c r="E1234" s="34">
        <f t="shared" si="254"/>
        <v>5</v>
      </c>
      <c r="F1234" s="34" t="str">
        <f t="shared" si="255"/>
        <v>04</v>
      </c>
      <c r="G1234" s="34" t="str">
        <f t="shared" si="256"/>
        <v>005</v>
      </c>
      <c r="H1234" s="33" t="str">
        <f t="shared" si="257"/>
        <v>E001</v>
      </c>
      <c r="I1234" s="34">
        <f t="shared" si="258"/>
        <v>24401</v>
      </c>
      <c r="J1234" s="34">
        <f t="shared" si="249"/>
        <v>1</v>
      </c>
      <c r="K1234" s="34">
        <f t="shared" si="259"/>
        <v>1</v>
      </c>
      <c r="L1234" s="34">
        <f t="shared" si="260"/>
        <v>4</v>
      </c>
      <c r="M1234" s="34" t="s">
        <v>22</v>
      </c>
      <c r="N1234" s="30">
        <v>40060</v>
      </c>
      <c r="O1234" s="30" t="s">
        <v>55</v>
      </c>
      <c r="P1234" s="30">
        <v>57</v>
      </c>
      <c r="Q1234" s="30">
        <v>0</v>
      </c>
      <c r="R1234" s="30">
        <v>24401</v>
      </c>
      <c r="S1234" s="24">
        <f t="shared" si="250"/>
        <v>8946.57</v>
      </c>
      <c r="T1234" s="24"/>
      <c r="U1234" s="24"/>
      <c r="V1234" s="24">
        <v>8946.57</v>
      </c>
      <c r="W1234" s="24"/>
      <c r="X1234" s="24"/>
      <c r="Y1234" s="24"/>
      <c r="Z1234" s="24"/>
      <c r="AA1234" s="24"/>
      <c r="AB1234" s="24"/>
      <c r="AC1234" s="24"/>
      <c r="AD1234" s="24"/>
      <c r="AE1234" s="24"/>
      <c r="AF1234" s="24"/>
      <c r="AG1234" s="35">
        <v>8946.57</v>
      </c>
      <c r="AH1234" s="24">
        <f t="shared" si="261"/>
        <v>0</v>
      </c>
    </row>
    <row r="1235" spans="1:34" x14ac:dyDescent="0.2">
      <c r="A1235" s="33">
        <f t="shared" si="251"/>
        <v>2000</v>
      </c>
      <c r="B1235" s="33">
        <f t="shared" si="252"/>
        <v>2400</v>
      </c>
      <c r="C1235" s="34" t="s">
        <v>17</v>
      </c>
      <c r="D1235" s="34" t="str">
        <f t="shared" si="253"/>
        <v>2</v>
      </c>
      <c r="E1235" s="34">
        <f t="shared" si="254"/>
        <v>5</v>
      </c>
      <c r="F1235" s="34" t="str">
        <f t="shared" si="255"/>
        <v>04</v>
      </c>
      <c r="G1235" s="34" t="str">
        <f t="shared" si="256"/>
        <v>005</v>
      </c>
      <c r="H1235" s="33" t="str">
        <f t="shared" si="257"/>
        <v>E001</v>
      </c>
      <c r="I1235" s="34">
        <f t="shared" si="258"/>
        <v>24501</v>
      </c>
      <c r="J1235" s="34">
        <f t="shared" si="249"/>
        <v>1</v>
      </c>
      <c r="K1235" s="34">
        <f t="shared" si="259"/>
        <v>1</v>
      </c>
      <c r="L1235" s="34">
        <f t="shared" si="260"/>
        <v>4</v>
      </c>
      <c r="M1235" s="34" t="s">
        <v>22</v>
      </c>
      <c r="N1235" s="30">
        <v>40060</v>
      </c>
      <c r="O1235" s="30" t="s">
        <v>55</v>
      </c>
      <c r="P1235" s="30">
        <v>57</v>
      </c>
      <c r="Q1235" s="30">
        <v>0</v>
      </c>
      <c r="R1235" s="30">
        <v>24501</v>
      </c>
      <c r="S1235" s="24">
        <f t="shared" si="250"/>
        <v>15000</v>
      </c>
      <c r="T1235" s="24"/>
      <c r="U1235" s="24"/>
      <c r="V1235" s="24"/>
      <c r="W1235" s="24"/>
      <c r="X1235" s="24">
        <v>6475</v>
      </c>
      <c r="Y1235" s="24"/>
      <c r="Z1235" s="24">
        <v>1199</v>
      </c>
      <c r="AA1235" s="24">
        <v>7326</v>
      </c>
      <c r="AB1235" s="24"/>
      <c r="AC1235" s="24"/>
      <c r="AD1235" s="24"/>
      <c r="AE1235" s="24"/>
      <c r="AF1235" s="24"/>
      <c r="AG1235" s="35">
        <v>15000</v>
      </c>
      <c r="AH1235" s="24">
        <f t="shared" si="261"/>
        <v>0</v>
      </c>
    </row>
    <row r="1236" spans="1:34" x14ac:dyDescent="0.2">
      <c r="A1236" s="33">
        <f t="shared" si="251"/>
        <v>2000</v>
      </c>
      <c r="B1236" s="33">
        <f t="shared" si="252"/>
        <v>2400</v>
      </c>
      <c r="C1236" s="34" t="s">
        <v>17</v>
      </c>
      <c r="D1236" s="34" t="str">
        <f t="shared" si="253"/>
        <v>2</v>
      </c>
      <c r="E1236" s="34">
        <f t="shared" si="254"/>
        <v>5</v>
      </c>
      <c r="F1236" s="34" t="str">
        <f t="shared" si="255"/>
        <v>04</v>
      </c>
      <c r="G1236" s="34" t="str">
        <f t="shared" si="256"/>
        <v>005</v>
      </c>
      <c r="H1236" s="33" t="str">
        <f t="shared" si="257"/>
        <v>E001</v>
      </c>
      <c r="I1236" s="34">
        <f t="shared" si="258"/>
        <v>24601</v>
      </c>
      <c r="J1236" s="34">
        <f t="shared" si="249"/>
        <v>1</v>
      </c>
      <c r="K1236" s="34">
        <f t="shared" si="259"/>
        <v>1</v>
      </c>
      <c r="L1236" s="34">
        <f t="shared" si="260"/>
        <v>4</v>
      </c>
      <c r="M1236" s="34" t="s">
        <v>22</v>
      </c>
      <c r="N1236" s="30">
        <v>40060</v>
      </c>
      <c r="O1236" s="30" t="s">
        <v>55</v>
      </c>
      <c r="P1236" s="30">
        <v>57</v>
      </c>
      <c r="Q1236" s="30">
        <v>0</v>
      </c>
      <c r="R1236" s="30">
        <v>24601</v>
      </c>
      <c r="S1236" s="24">
        <f t="shared" si="250"/>
        <v>103704.47</v>
      </c>
      <c r="T1236" s="24"/>
      <c r="U1236" s="24"/>
      <c r="V1236" s="24">
        <v>10000</v>
      </c>
      <c r="W1236" s="24">
        <v>23704.47</v>
      </c>
      <c r="X1236" s="24">
        <v>20000</v>
      </c>
      <c r="Y1236" s="24"/>
      <c r="Z1236" s="24">
        <v>1000</v>
      </c>
      <c r="AA1236" s="24"/>
      <c r="AB1236" s="24">
        <v>20000</v>
      </c>
      <c r="AC1236" s="24">
        <v>10000</v>
      </c>
      <c r="AD1236" s="24">
        <v>19000</v>
      </c>
      <c r="AE1236" s="24"/>
      <c r="AF1236" s="24"/>
      <c r="AG1236" s="35">
        <v>103704.47</v>
      </c>
      <c r="AH1236" s="24">
        <f t="shared" si="261"/>
        <v>0</v>
      </c>
    </row>
    <row r="1237" spans="1:34" x14ac:dyDescent="0.2">
      <c r="A1237" s="33">
        <f t="shared" si="251"/>
        <v>2000</v>
      </c>
      <c r="B1237" s="33">
        <f t="shared" si="252"/>
        <v>2400</v>
      </c>
      <c r="C1237" s="34" t="s">
        <v>17</v>
      </c>
      <c r="D1237" s="34" t="str">
        <f t="shared" si="253"/>
        <v>2</v>
      </c>
      <c r="E1237" s="34">
        <f t="shared" si="254"/>
        <v>5</v>
      </c>
      <c r="F1237" s="34" t="str">
        <f t="shared" si="255"/>
        <v>04</v>
      </c>
      <c r="G1237" s="34" t="str">
        <f t="shared" si="256"/>
        <v>005</v>
      </c>
      <c r="H1237" s="33" t="str">
        <f t="shared" si="257"/>
        <v>E001</v>
      </c>
      <c r="I1237" s="34">
        <f t="shared" si="258"/>
        <v>24701</v>
      </c>
      <c r="J1237" s="34">
        <f t="shared" si="249"/>
        <v>1</v>
      </c>
      <c r="K1237" s="34">
        <f t="shared" si="259"/>
        <v>1</v>
      </c>
      <c r="L1237" s="34">
        <f t="shared" si="260"/>
        <v>4</v>
      </c>
      <c r="M1237" s="34" t="s">
        <v>22</v>
      </c>
      <c r="N1237" s="30">
        <v>40060</v>
      </c>
      <c r="O1237" s="30" t="s">
        <v>55</v>
      </c>
      <c r="P1237" s="30">
        <v>57</v>
      </c>
      <c r="Q1237" s="30">
        <v>0</v>
      </c>
      <c r="R1237" s="30">
        <v>24701</v>
      </c>
      <c r="S1237" s="24">
        <f t="shared" si="250"/>
        <v>40000</v>
      </c>
      <c r="T1237" s="24"/>
      <c r="U1237" s="24"/>
      <c r="V1237" s="24">
        <v>12000</v>
      </c>
      <c r="W1237" s="24"/>
      <c r="X1237" s="24">
        <v>13000</v>
      </c>
      <c r="Y1237" s="24"/>
      <c r="Z1237" s="24"/>
      <c r="AA1237" s="24">
        <v>6000</v>
      </c>
      <c r="AB1237" s="24"/>
      <c r="AC1237" s="24">
        <v>9000</v>
      </c>
      <c r="AD1237" s="24"/>
      <c r="AE1237" s="24"/>
      <c r="AF1237" s="24"/>
      <c r="AG1237" s="35">
        <v>40000</v>
      </c>
      <c r="AH1237" s="24">
        <f t="shared" si="261"/>
        <v>0</v>
      </c>
    </row>
    <row r="1238" spans="1:34" x14ac:dyDescent="0.2">
      <c r="A1238" s="33">
        <f t="shared" si="251"/>
        <v>2000</v>
      </c>
      <c r="B1238" s="33">
        <f t="shared" si="252"/>
        <v>2400</v>
      </c>
      <c r="C1238" s="34" t="s">
        <v>17</v>
      </c>
      <c r="D1238" s="34" t="str">
        <f t="shared" si="253"/>
        <v>2</v>
      </c>
      <c r="E1238" s="34">
        <f t="shared" si="254"/>
        <v>5</v>
      </c>
      <c r="F1238" s="34" t="str">
        <f t="shared" si="255"/>
        <v>04</v>
      </c>
      <c r="G1238" s="34" t="str">
        <f t="shared" si="256"/>
        <v>005</v>
      </c>
      <c r="H1238" s="33" t="str">
        <f t="shared" si="257"/>
        <v>E001</v>
      </c>
      <c r="I1238" s="34">
        <f t="shared" si="258"/>
        <v>24801</v>
      </c>
      <c r="J1238" s="34">
        <f t="shared" si="249"/>
        <v>1</v>
      </c>
      <c r="K1238" s="34">
        <f t="shared" si="259"/>
        <v>1</v>
      </c>
      <c r="L1238" s="34">
        <f t="shared" si="260"/>
        <v>4</v>
      </c>
      <c r="M1238" s="34" t="s">
        <v>22</v>
      </c>
      <c r="N1238" s="30">
        <v>40060</v>
      </c>
      <c r="O1238" s="30" t="s">
        <v>55</v>
      </c>
      <c r="P1238" s="30">
        <v>57</v>
      </c>
      <c r="Q1238" s="30">
        <v>0</v>
      </c>
      <c r="R1238" s="30">
        <v>24801</v>
      </c>
      <c r="S1238" s="24">
        <f t="shared" si="250"/>
        <v>95806.23</v>
      </c>
      <c r="T1238" s="24"/>
      <c r="U1238" s="24"/>
      <c r="V1238" s="24">
        <v>16000</v>
      </c>
      <c r="W1238" s="24">
        <v>40000</v>
      </c>
      <c r="X1238" s="24">
        <v>15000</v>
      </c>
      <c r="Y1238" s="24">
        <v>15000</v>
      </c>
      <c r="Z1238" s="24"/>
      <c r="AA1238" s="24">
        <v>0</v>
      </c>
      <c r="AB1238" s="24"/>
      <c r="AC1238" s="24">
        <v>9806.23</v>
      </c>
      <c r="AD1238" s="24"/>
      <c r="AE1238" s="24"/>
      <c r="AF1238" s="24"/>
      <c r="AG1238" s="35">
        <v>95806.23</v>
      </c>
      <c r="AH1238" s="24">
        <f t="shared" si="261"/>
        <v>0</v>
      </c>
    </row>
    <row r="1239" spans="1:34" x14ac:dyDescent="0.2">
      <c r="A1239" s="33">
        <f t="shared" si="251"/>
        <v>2000</v>
      </c>
      <c r="B1239" s="33">
        <f t="shared" si="252"/>
        <v>2400</v>
      </c>
      <c r="C1239" s="34" t="s">
        <v>17</v>
      </c>
      <c r="D1239" s="34" t="str">
        <f t="shared" si="253"/>
        <v>2</v>
      </c>
      <c r="E1239" s="34">
        <f t="shared" si="254"/>
        <v>5</v>
      </c>
      <c r="F1239" s="34" t="str">
        <f t="shared" si="255"/>
        <v>04</v>
      </c>
      <c r="G1239" s="34" t="str">
        <f t="shared" si="256"/>
        <v>005</v>
      </c>
      <c r="H1239" s="33" t="str">
        <f t="shared" si="257"/>
        <v>E001</v>
      </c>
      <c r="I1239" s="34">
        <f t="shared" si="258"/>
        <v>24901</v>
      </c>
      <c r="J1239" s="34">
        <f t="shared" si="249"/>
        <v>1</v>
      </c>
      <c r="K1239" s="34">
        <f t="shared" si="259"/>
        <v>1</v>
      </c>
      <c r="L1239" s="34">
        <f t="shared" si="260"/>
        <v>4</v>
      </c>
      <c r="M1239" s="34" t="s">
        <v>22</v>
      </c>
      <c r="N1239" s="30">
        <v>40060</v>
      </c>
      <c r="O1239" s="30" t="s">
        <v>55</v>
      </c>
      <c r="P1239" s="30">
        <v>57</v>
      </c>
      <c r="Q1239" s="30">
        <v>0</v>
      </c>
      <c r="R1239" s="30">
        <v>24901</v>
      </c>
      <c r="S1239" s="24">
        <f t="shared" si="250"/>
        <v>47506.19</v>
      </c>
      <c r="T1239" s="24"/>
      <c r="U1239" s="24"/>
      <c r="V1239" s="24">
        <v>4000</v>
      </c>
      <c r="W1239" s="24"/>
      <c r="X1239" s="24">
        <v>18000</v>
      </c>
      <c r="Y1239" s="24"/>
      <c r="Z1239" s="24"/>
      <c r="AA1239" s="24">
        <v>5506.19</v>
      </c>
      <c r="AB1239" s="24"/>
      <c r="AC1239" s="24">
        <v>20000</v>
      </c>
      <c r="AD1239" s="24"/>
      <c r="AE1239" s="24"/>
      <c r="AF1239" s="24"/>
      <c r="AG1239" s="35">
        <v>47506.19</v>
      </c>
      <c r="AH1239" s="24">
        <f t="shared" si="261"/>
        <v>0</v>
      </c>
    </row>
    <row r="1240" spans="1:34" x14ac:dyDescent="0.2">
      <c r="A1240" s="33">
        <f t="shared" si="251"/>
        <v>2000</v>
      </c>
      <c r="B1240" s="33">
        <f t="shared" si="252"/>
        <v>2500</v>
      </c>
      <c r="C1240" s="34" t="s">
        <v>17</v>
      </c>
      <c r="D1240" s="34" t="str">
        <f t="shared" si="253"/>
        <v>2</v>
      </c>
      <c r="E1240" s="34">
        <f t="shared" si="254"/>
        <v>5</v>
      </c>
      <c r="F1240" s="34" t="str">
        <f t="shared" si="255"/>
        <v>04</v>
      </c>
      <c r="G1240" s="34" t="str">
        <f t="shared" si="256"/>
        <v>005</v>
      </c>
      <c r="H1240" s="33" t="str">
        <f t="shared" si="257"/>
        <v>E001</v>
      </c>
      <c r="I1240" s="34">
        <f t="shared" si="258"/>
        <v>25201</v>
      </c>
      <c r="J1240" s="34">
        <f t="shared" si="249"/>
        <v>1</v>
      </c>
      <c r="K1240" s="34">
        <f t="shared" si="259"/>
        <v>1</v>
      </c>
      <c r="L1240" s="34">
        <f t="shared" si="260"/>
        <v>4</v>
      </c>
      <c r="M1240" s="34" t="s">
        <v>22</v>
      </c>
      <c r="N1240" s="30">
        <v>40060</v>
      </c>
      <c r="O1240" s="30" t="s">
        <v>55</v>
      </c>
      <c r="P1240" s="30">
        <v>57</v>
      </c>
      <c r="Q1240" s="30">
        <v>0</v>
      </c>
      <c r="R1240" s="30">
        <v>25201</v>
      </c>
      <c r="S1240" s="24">
        <f t="shared" si="250"/>
        <v>98360.3</v>
      </c>
      <c r="T1240" s="24"/>
      <c r="U1240" s="24">
        <v>10000</v>
      </c>
      <c r="V1240" s="24">
        <v>10000</v>
      </c>
      <c r="W1240" s="24">
        <v>20000</v>
      </c>
      <c r="X1240" s="24"/>
      <c r="Y1240" s="24"/>
      <c r="Z1240" s="24">
        <v>23360.3</v>
      </c>
      <c r="AA1240" s="24"/>
      <c r="AB1240" s="24">
        <v>20000</v>
      </c>
      <c r="AC1240" s="24"/>
      <c r="AD1240" s="24">
        <v>15000</v>
      </c>
      <c r="AE1240" s="24"/>
      <c r="AF1240" s="24"/>
      <c r="AG1240" s="35">
        <v>98360.3</v>
      </c>
      <c r="AH1240" s="24">
        <f t="shared" si="261"/>
        <v>0</v>
      </c>
    </row>
    <row r="1241" spans="1:34" x14ac:dyDescent="0.2">
      <c r="A1241" s="33">
        <f t="shared" si="251"/>
        <v>2000</v>
      </c>
      <c r="B1241" s="33">
        <f t="shared" si="252"/>
        <v>2900</v>
      </c>
      <c r="C1241" s="34" t="s">
        <v>17</v>
      </c>
      <c r="D1241" s="34" t="str">
        <f t="shared" si="253"/>
        <v>2</v>
      </c>
      <c r="E1241" s="34">
        <f t="shared" si="254"/>
        <v>5</v>
      </c>
      <c r="F1241" s="34" t="str">
        <f t="shared" si="255"/>
        <v>04</v>
      </c>
      <c r="G1241" s="34" t="str">
        <f t="shared" si="256"/>
        <v>005</v>
      </c>
      <c r="H1241" s="33" t="str">
        <f t="shared" si="257"/>
        <v>E001</v>
      </c>
      <c r="I1241" s="34">
        <f t="shared" si="258"/>
        <v>29101</v>
      </c>
      <c r="J1241" s="34">
        <f t="shared" si="249"/>
        <v>1</v>
      </c>
      <c r="K1241" s="34">
        <f t="shared" si="259"/>
        <v>1</v>
      </c>
      <c r="L1241" s="34">
        <f t="shared" si="260"/>
        <v>4</v>
      </c>
      <c r="M1241" s="34" t="s">
        <v>22</v>
      </c>
      <c r="N1241" s="30">
        <v>40060</v>
      </c>
      <c r="O1241" s="30" t="s">
        <v>55</v>
      </c>
      <c r="P1241" s="30">
        <v>57</v>
      </c>
      <c r="Q1241" s="30">
        <v>0</v>
      </c>
      <c r="R1241" s="30">
        <v>29101</v>
      </c>
      <c r="S1241" s="24">
        <f t="shared" si="250"/>
        <v>45000</v>
      </c>
      <c r="T1241" s="24">
        <v>5000</v>
      </c>
      <c r="U1241" s="24"/>
      <c r="V1241" s="24">
        <v>2000</v>
      </c>
      <c r="W1241" s="24">
        <v>10000</v>
      </c>
      <c r="X1241" s="24"/>
      <c r="Y1241" s="24"/>
      <c r="Z1241" s="24">
        <v>10000</v>
      </c>
      <c r="AA1241" s="24"/>
      <c r="AB1241" s="24">
        <v>13000</v>
      </c>
      <c r="AC1241" s="24"/>
      <c r="AD1241" s="24">
        <v>5000</v>
      </c>
      <c r="AE1241" s="24"/>
      <c r="AF1241" s="24"/>
      <c r="AG1241" s="35">
        <v>45000</v>
      </c>
      <c r="AH1241" s="24">
        <f t="shared" si="261"/>
        <v>0</v>
      </c>
    </row>
    <row r="1242" spans="1:34" x14ac:dyDescent="0.2">
      <c r="A1242" s="33">
        <f t="shared" si="251"/>
        <v>2000</v>
      </c>
      <c r="B1242" s="33">
        <f t="shared" si="252"/>
        <v>2900</v>
      </c>
      <c r="C1242" s="34" t="s">
        <v>17</v>
      </c>
      <c r="D1242" s="34" t="str">
        <f t="shared" si="253"/>
        <v>2</v>
      </c>
      <c r="E1242" s="34">
        <f t="shared" si="254"/>
        <v>5</v>
      </c>
      <c r="F1242" s="34" t="str">
        <f t="shared" si="255"/>
        <v>04</v>
      </c>
      <c r="G1242" s="34" t="str">
        <f t="shared" si="256"/>
        <v>005</v>
      </c>
      <c r="H1242" s="33" t="str">
        <f t="shared" si="257"/>
        <v>E001</v>
      </c>
      <c r="I1242" s="34">
        <f t="shared" si="258"/>
        <v>29601</v>
      </c>
      <c r="J1242" s="34">
        <f t="shared" si="249"/>
        <v>1</v>
      </c>
      <c r="K1242" s="34">
        <f t="shared" si="259"/>
        <v>1</v>
      </c>
      <c r="L1242" s="34">
        <f t="shared" si="260"/>
        <v>4</v>
      </c>
      <c r="M1242" s="34" t="s">
        <v>22</v>
      </c>
      <c r="N1242" s="30">
        <v>40060</v>
      </c>
      <c r="O1242" s="30" t="s">
        <v>55</v>
      </c>
      <c r="P1242" s="30">
        <v>57</v>
      </c>
      <c r="Q1242" s="30">
        <v>0</v>
      </c>
      <c r="R1242" s="30">
        <v>29601</v>
      </c>
      <c r="S1242" s="24">
        <f t="shared" si="250"/>
        <v>74000</v>
      </c>
      <c r="T1242" s="24"/>
      <c r="U1242" s="24">
        <v>10000</v>
      </c>
      <c r="V1242" s="24"/>
      <c r="W1242" s="24"/>
      <c r="X1242" s="24">
        <v>21000</v>
      </c>
      <c r="Y1242" s="24"/>
      <c r="Z1242" s="24">
        <v>15000</v>
      </c>
      <c r="AA1242" s="24"/>
      <c r="AB1242" s="24">
        <v>20000</v>
      </c>
      <c r="AC1242" s="24">
        <v>8000</v>
      </c>
      <c r="AD1242" s="24"/>
      <c r="AE1242" s="24"/>
      <c r="AF1242" s="24"/>
      <c r="AG1242" s="35">
        <v>74000</v>
      </c>
      <c r="AH1242" s="24">
        <f t="shared" si="261"/>
        <v>0</v>
      </c>
    </row>
    <row r="1243" spans="1:34" x14ac:dyDescent="0.2">
      <c r="A1243" s="33">
        <f t="shared" si="251"/>
        <v>2000</v>
      </c>
      <c r="B1243" s="33">
        <f t="shared" si="252"/>
        <v>2900</v>
      </c>
      <c r="C1243" s="34" t="s">
        <v>17</v>
      </c>
      <c r="D1243" s="34" t="str">
        <f t="shared" si="253"/>
        <v>2</v>
      </c>
      <c r="E1243" s="34">
        <f t="shared" si="254"/>
        <v>5</v>
      </c>
      <c r="F1243" s="34" t="str">
        <f t="shared" si="255"/>
        <v>04</v>
      </c>
      <c r="G1243" s="34" t="str">
        <f t="shared" si="256"/>
        <v>005</v>
      </c>
      <c r="H1243" s="33" t="str">
        <f t="shared" si="257"/>
        <v>E001</v>
      </c>
      <c r="I1243" s="34">
        <f t="shared" si="258"/>
        <v>29801</v>
      </c>
      <c r="J1243" s="34">
        <f t="shared" si="249"/>
        <v>1</v>
      </c>
      <c r="K1243" s="34">
        <f t="shared" si="259"/>
        <v>1</v>
      </c>
      <c r="L1243" s="34">
        <f t="shared" si="260"/>
        <v>4</v>
      </c>
      <c r="M1243" s="34" t="s">
        <v>22</v>
      </c>
      <c r="N1243" s="30">
        <v>40060</v>
      </c>
      <c r="O1243" s="30" t="s">
        <v>55</v>
      </c>
      <c r="P1243" s="30">
        <v>57</v>
      </c>
      <c r="Q1243" s="30">
        <v>0</v>
      </c>
      <c r="R1243" s="30">
        <v>29801</v>
      </c>
      <c r="S1243" s="24">
        <f t="shared" si="250"/>
        <v>50000</v>
      </c>
      <c r="T1243" s="24"/>
      <c r="U1243" s="24">
        <v>10000</v>
      </c>
      <c r="V1243" s="24"/>
      <c r="W1243" s="24">
        <v>10000</v>
      </c>
      <c r="X1243" s="24"/>
      <c r="Y1243" s="24">
        <v>20000</v>
      </c>
      <c r="Z1243" s="24"/>
      <c r="AA1243" s="24"/>
      <c r="AB1243" s="24">
        <v>10000</v>
      </c>
      <c r="AC1243" s="24"/>
      <c r="AD1243" s="24"/>
      <c r="AE1243" s="24"/>
      <c r="AF1243" s="24"/>
      <c r="AG1243" s="35">
        <v>50000</v>
      </c>
      <c r="AH1243" s="24">
        <f t="shared" si="261"/>
        <v>0</v>
      </c>
    </row>
    <row r="1244" spans="1:34" x14ac:dyDescent="0.2">
      <c r="A1244" s="33">
        <f t="shared" si="251"/>
        <v>3000</v>
      </c>
      <c r="B1244" s="33">
        <f t="shared" si="252"/>
        <v>3100</v>
      </c>
      <c r="C1244" s="34" t="s">
        <v>17</v>
      </c>
      <c r="D1244" s="34" t="str">
        <f t="shared" si="253"/>
        <v>2</v>
      </c>
      <c r="E1244" s="34">
        <f t="shared" si="254"/>
        <v>5</v>
      </c>
      <c r="F1244" s="34" t="str">
        <f t="shared" si="255"/>
        <v>04</v>
      </c>
      <c r="G1244" s="34" t="str">
        <f t="shared" si="256"/>
        <v>005</v>
      </c>
      <c r="H1244" s="33" t="str">
        <f t="shared" si="257"/>
        <v>E001</v>
      </c>
      <c r="I1244" s="34">
        <f t="shared" si="258"/>
        <v>31101</v>
      </c>
      <c r="J1244" s="34">
        <f t="shared" si="249"/>
        <v>1</v>
      </c>
      <c r="K1244" s="34">
        <f t="shared" si="259"/>
        <v>1</v>
      </c>
      <c r="L1244" s="34">
        <f t="shared" si="260"/>
        <v>4</v>
      </c>
      <c r="M1244" s="34" t="s">
        <v>22</v>
      </c>
      <c r="N1244" s="30">
        <v>40060</v>
      </c>
      <c r="O1244" s="30" t="s">
        <v>55</v>
      </c>
      <c r="P1244" s="30">
        <v>57</v>
      </c>
      <c r="Q1244" s="30">
        <v>0</v>
      </c>
      <c r="R1244" s="30">
        <v>31101</v>
      </c>
      <c r="S1244" s="24">
        <f t="shared" si="250"/>
        <v>1215464.1600000001</v>
      </c>
      <c r="T1244" s="24"/>
      <c r="U1244" s="24">
        <v>100000</v>
      </c>
      <c r="V1244" s="24">
        <v>100000</v>
      </c>
      <c r="W1244" s="24">
        <v>105000</v>
      </c>
      <c r="X1244" s="24">
        <v>105000</v>
      </c>
      <c r="Y1244" s="24">
        <v>105000</v>
      </c>
      <c r="Z1244" s="24">
        <v>100464.16</v>
      </c>
      <c r="AA1244" s="24">
        <v>100000</v>
      </c>
      <c r="AB1244" s="24">
        <v>100000</v>
      </c>
      <c r="AC1244" s="24">
        <v>100000</v>
      </c>
      <c r="AD1244" s="24">
        <v>100000</v>
      </c>
      <c r="AE1244" s="24">
        <v>200000</v>
      </c>
      <c r="AF1244" s="24"/>
      <c r="AG1244" s="35">
        <v>1215464.1600000001</v>
      </c>
      <c r="AH1244" s="24">
        <f t="shared" si="261"/>
        <v>0</v>
      </c>
    </row>
    <row r="1245" spans="1:34" x14ac:dyDescent="0.2">
      <c r="A1245" s="33">
        <f t="shared" si="251"/>
        <v>3000</v>
      </c>
      <c r="B1245" s="33">
        <f t="shared" si="252"/>
        <v>3100</v>
      </c>
      <c r="C1245" s="34" t="s">
        <v>17</v>
      </c>
      <c r="D1245" s="34" t="str">
        <f t="shared" si="253"/>
        <v>2</v>
      </c>
      <c r="E1245" s="34">
        <f t="shared" si="254"/>
        <v>5</v>
      </c>
      <c r="F1245" s="34" t="str">
        <f t="shared" si="255"/>
        <v>04</v>
      </c>
      <c r="G1245" s="34" t="str">
        <f t="shared" si="256"/>
        <v>005</v>
      </c>
      <c r="H1245" s="33" t="str">
        <f t="shared" si="257"/>
        <v>E001</v>
      </c>
      <c r="I1245" s="34">
        <f t="shared" si="258"/>
        <v>31201</v>
      </c>
      <c r="J1245" s="34">
        <f t="shared" si="249"/>
        <v>1</v>
      </c>
      <c r="K1245" s="34">
        <f t="shared" si="259"/>
        <v>1</v>
      </c>
      <c r="L1245" s="34">
        <f t="shared" si="260"/>
        <v>4</v>
      </c>
      <c r="M1245" s="34" t="s">
        <v>22</v>
      </c>
      <c r="N1245" s="30">
        <v>40060</v>
      </c>
      <c r="O1245" s="30" t="s">
        <v>55</v>
      </c>
      <c r="P1245" s="30">
        <v>57</v>
      </c>
      <c r="Q1245" s="30">
        <v>0</v>
      </c>
      <c r="R1245" s="30">
        <v>31201</v>
      </c>
      <c r="S1245" s="24">
        <f t="shared" si="250"/>
        <v>16000</v>
      </c>
      <c r="T1245" s="24"/>
      <c r="U1245" s="24"/>
      <c r="V1245" s="24"/>
      <c r="W1245" s="24"/>
      <c r="X1245" s="24"/>
      <c r="Y1245" s="24"/>
      <c r="Z1245" s="24">
        <v>16000</v>
      </c>
      <c r="AA1245" s="24"/>
      <c r="AB1245" s="24"/>
      <c r="AC1245" s="24"/>
      <c r="AD1245" s="24"/>
      <c r="AE1245" s="24"/>
      <c r="AF1245" s="24"/>
      <c r="AG1245" s="35">
        <v>16000</v>
      </c>
      <c r="AH1245" s="24">
        <f t="shared" si="261"/>
        <v>0</v>
      </c>
    </row>
    <row r="1246" spans="1:34" x14ac:dyDescent="0.2">
      <c r="A1246" s="33">
        <f t="shared" si="251"/>
        <v>3000</v>
      </c>
      <c r="B1246" s="33">
        <f t="shared" si="252"/>
        <v>3100</v>
      </c>
      <c r="C1246" s="34" t="s">
        <v>17</v>
      </c>
      <c r="D1246" s="34" t="str">
        <f t="shared" si="253"/>
        <v>2</v>
      </c>
      <c r="E1246" s="34">
        <f t="shared" si="254"/>
        <v>5</v>
      </c>
      <c r="F1246" s="34" t="str">
        <f t="shared" si="255"/>
        <v>04</v>
      </c>
      <c r="G1246" s="34" t="str">
        <f t="shared" si="256"/>
        <v>005</v>
      </c>
      <c r="H1246" s="33" t="str">
        <f t="shared" si="257"/>
        <v>E001</v>
      </c>
      <c r="I1246" s="34">
        <f t="shared" si="258"/>
        <v>31801</v>
      </c>
      <c r="J1246" s="34">
        <f t="shared" si="249"/>
        <v>1</v>
      </c>
      <c r="K1246" s="34">
        <f t="shared" si="259"/>
        <v>1</v>
      </c>
      <c r="L1246" s="34">
        <f t="shared" si="260"/>
        <v>4</v>
      </c>
      <c r="M1246" s="34" t="s">
        <v>22</v>
      </c>
      <c r="N1246" s="30">
        <v>40060</v>
      </c>
      <c r="O1246" s="30" t="s">
        <v>55</v>
      </c>
      <c r="P1246" s="30">
        <v>57</v>
      </c>
      <c r="Q1246" s="30">
        <v>0</v>
      </c>
      <c r="R1246" s="30">
        <v>31801</v>
      </c>
      <c r="S1246" s="24">
        <f t="shared" si="250"/>
        <v>19000</v>
      </c>
      <c r="T1246" s="24"/>
      <c r="U1246" s="24"/>
      <c r="V1246" s="24">
        <v>2000</v>
      </c>
      <c r="W1246" s="24"/>
      <c r="X1246" s="24"/>
      <c r="Y1246" s="24"/>
      <c r="Z1246" s="24">
        <v>17000</v>
      </c>
      <c r="AA1246" s="24"/>
      <c r="AB1246" s="24"/>
      <c r="AC1246" s="24"/>
      <c r="AD1246" s="24"/>
      <c r="AE1246" s="24"/>
      <c r="AF1246" s="24"/>
      <c r="AG1246" s="35">
        <v>19000</v>
      </c>
      <c r="AH1246" s="24">
        <f t="shared" si="261"/>
        <v>0</v>
      </c>
    </row>
    <row r="1247" spans="1:34" x14ac:dyDescent="0.2">
      <c r="A1247" s="33">
        <f t="shared" si="251"/>
        <v>3000</v>
      </c>
      <c r="B1247" s="33">
        <f t="shared" si="252"/>
        <v>3200</v>
      </c>
      <c r="C1247" s="34" t="s">
        <v>17</v>
      </c>
      <c r="D1247" s="34" t="str">
        <f t="shared" si="253"/>
        <v>2</v>
      </c>
      <c r="E1247" s="34">
        <f t="shared" si="254"/>
        <v>5</v>
      </c>
      <c r="F1247" s="34" t="str">
        <f t="shared" si="255"/>
        <v>04</v>
      </c>
      <c r="G1247" s="34" t="str">
        <f t="shared" si="256"/>
        <v>005</v>
      </c>
      <c r="H1247" s="33" t="str">
        <f t="shared" si="257"/>
        <v>E001</v>
      </c>
      <c r="I1247" s="34">
        <f t="shared" si="258"/>
        <v>32505</v>
      </c>
      <c r="J1247" s="34">
        <f t="shared" si="249"/>
        <v>1</v>
      </c>
      <c r="K1247" s="34">
        <f t="shared" si="259"/>
        <v>1</v>
      </c>
      <c r="L1247" s="34">
        <f t="shared" si="260"/>
        <v>4</v>
      </c>
      <c r="M1247" s="34" t="s">
        <v>22</v>
      </c>
      <c r="N1247" s="30">
        <v>40060</v>
      </c>
      <c r="O1247" s="30" t="s">
        <v>55</v>
      </c>
      <c r="P1247" s="30">
        <v>57</v>
      </c>
      <c r="Q1247" s="30">
        <v>0</v>
      </c>
      <c r="R1247" s="30">
        <v>32505</v>
      </c>
      <c r="S1247" s="24">
        <f t="shared" si="250"/>
        <v>1201876</v>
      </c>
      <c r="T1247" s="24">
        <v>0</v>
      </c>
      <c r="U1247" s="24">
        <v>101697.2</v>
      </c>
      <c r="V1247" s="24">
        <v>92452</v>
      </c>
      <c r="W1247" s="24">
        <v>106319.8</v>
      </c>
      <c r="X1247" s="24">
        <v>92452</v>
      </c>
      <c r="Y1247" s="24">
        <v>107257.8</v>
      </c>
      <c r="Z1247" s="24">
        <v>101697.20000000001</v>
      </c>
      <c r="AA1247" s="24">
        <v>100000</v>
      </c>
      <c r="AB1247" s="24">
        <v>105000</v>
      </c>
      <c r="AC1247" s="24">
        <v>100000</v>
      </c>
      <c r="AD1247" s="24">
        <v>105000</v>
      </c>
      <c r="AE1247" s="24">
        <v>190000</v>
      </c>
      <c r="AF1247" s="24"/>
      <c r="AG1247" s="35">
        <v>1201876</v>
      </c>
      <c r="AH1247" s="24">
        <f t="shared" si="261"/>
        <v>0</v>
      </c>
    </row>
    <row r="1248" spans="1:34" x14ac:dyDescent="0.2">
      <c r="A1248" s="33">
        <f t="shared" si="251"/>
        <v>3000</v>
      </c>
      <c r="B1248" s="33">
        <f t="shared" si="252"/>
        <v>3200</v>
      </c>
      <c r="C1248" s="34" t="s">
        <v>17</v>
      </c>
      <c r="D1248" s="34" t="str">
        <f t="shared" si="253"/>
        <v>2</v>
      </c>
      <c r="E1248" s="34">
        <f t="shared" si="254"/>
        <v>5</v>
      </c>
      <c r="F1248" s="34" t="str">
        <f t="shared" si="255"/>
        <v>04</v>
      </c>
      <c r="G1248" s="34" t="str">
        <f t="shared" si="256"/>
        <v>005</v>
      </c>
      <c r="H1248" s="33" t="str">
        <f t="shared" si="257"/>
        <v>E001</v>
      </c>
      <c r="I1248" s="34">
        <f t="shared" si="258"/>
        <v>32601</v>
      </c>
      <c r="J1248" s="34">
        <f t="shared" si="249"/>
        <v>1</v>
      </c>
      <c r="K1248" s="34">
        <f t="shared" si="259"/>
        <v>1</v>
      </c>
      <c r="L1248" s="34">
        <f t="shared" si="260"/>
        <v>4</v>
      </c>
      <c r="M1248" s="34" t="s">
        <v>22</v>
      </c>
      <c r="N1248" s="30">
        <v>40060</v>
      </c>
      <c r="O1248" s="30" t="s">
        <v>55</v>
      </c>
      <c r="P1248" s="30">
        <v>57</v>
      </c>
      <c r="Q1248" s="30">
        <v>0</v>
      </c>
      <c r="R1248" s="30">
        <v>32601</v>
      </c>
      <c r="S1248" s="24">
        <f t="shared" si="250"/>
        <v>7000</v>
      </c>
      <c r="T1248" s="24"/>
      <c r="U1248" s="24"/>
      <c r="V1248" s="24"/>
      <c r="W1248" s="24"/>
      <c r="X1248" s="24"/>
      <c r="Y1248" s="24"/>
      <c r="Z1248" s="24">
        <v>7000</v>
      </c>
      <c r="AA1248" s="24"/>
      <c r="AB1248" s="24"/>
      <c r="AC1248" s="24"/>
      <c r="AD1248" s="24"/>
      <c r="AE1248" s="24"/>
      <c r="AF1248" s="24"/>
      <c r="AG1248" s="35">
        <v>7000</v>
      </c>
      <c r="AH1248" s="24">
        <f t="shared" si="261"/>
        <v>0</v>
      </c>
    </row>
    <row r="1249" spans="1:36" x14ac:dyDescent="0.2">
      <c r="A1249" s="33">
        <f t="shared" si="251"/>
        <v>3000</v>
      </c>
      <c r="B1249" s="33">
        <f t="shared" si="252"/>
        <v>3200</v>
      </c>
      <c r="C1249" s="34" t="s">
        <v>17</v>
      </c>
      <c r="D1249" s="34" t="str">
        <f t="shared" si="253"/>
        <v>2</v>
      </c>
      <c r="E1249" s="34">
        <f t="shared" si="254"/>
        <v>5</v>
      </c>
      <c r="F1249" s="34" t="str">
        <f t="shared" si="255"/>
        <v>04</v>
      </c>
      <c r="G1249" s="34" t="str">
        <f t="shared" si="256"/>
        <v>005</v>
      </c>
      <c r="H1249" s="33" t="str">
        <f t="shared" si="257"/>
        <v>E001</v>
      </c>
      <c r="I1249" s="34">
        <f t="shared" si="258"/>
        <v>32701</v>
      </c>
      <c r="J1249" s="34">
        <f t="shared" si="249"/>
        <v>1</v>
      </c>
      <c r="K1249" s="34">
        <f t="shared" si="259"/>
        <v>1</v>
      </c>
      <c r="L1249" s="34">
        <f t="shared" si="260"/>
        <v>4</v>
      </c>
      <c r="M1249" s="34" t="s">
        <v>22</v>
      </c>
      <c r="N1249" s="30">
        <v>40060</v>
      </c>
      <c r="O1249" s="30" t="s">
        <v>55</v>
      </c>
      <c r="P1249" s="30">
        <v>57</v>
      </c>
      <c r="Q1249" s="30">
        <v>0</v>
      </c>
      <c r="R1249" s="30">
        <v>32701</v>
      </c>
      <c r="S1249" s="24">
        <f t="shared" si="250"/>
        <v>142628.03</v>
      </c>
      <c r="T1249" s="24"/>
      <c r="U1249" s="24">
        <v>0</v>
      </c>
      <c r="V1249" s="24">
        <v>117791.07</v>
      </c>
      <c r="W1249" s="24">
        <v>24836.959999999999</v>
      </c>
      <c r="X1249" s="24"/>
      <c r="Y1249" s="24"/>
      <c r="Z1249" s="24"/>
      <c r="AA1249" s="24"/>
      <c r="AB1249" s="24"/>
      <c r="AC1249" s="24"/>
      <c r="AD1249" s="24"/>
      <c r="AE1249" s="24"/>
      <c r="AF1249" s="24"/>
      <c r="AG1249" s="35">
        <v>142628.03</v>
      </c>
      <c r="AH1249" s="24">
        <f t="shared" si="261"/>
        <v>0</v>
      </c>
    </row>
    <row r="1250" spans="1:36" x14ac:dyDescent="0.2">
      <c r="A1250" s="33">
        <f t="shared" si="251"/>
        <v>3000</v>
      </c>
      <c r="B1250" s="33">
        <f t="shared" si="252"/>
        <v>3300</v>
      </c>
      <c r="C1250" s="34" t="s">
        <v>17</v>
      </c>
      <c r="D1250" s="34" t="str">
        <f t="shared" si="253"/>
        <v>2</v>
      </c>
      <c r="E1250" s="34">
        <f t="shared" si="254"/>
        <v>5</v>
      </c>
      <c r="F1250" s="34" t="str">
        <f t="shared" si="255"/>
        <v>04</v>
      </c>
      <c r="G1250" s="34" t="str">
        <f t="shared" si="256"/>
        <v>005</v>
      </c>
      <c r="H1250" s="33" t="str">
        <f t="shared" si="257"/>
        <v>E001</v>
      </c>
      <c r="I1250" s="34">
        <f t="shared" si="258"/>
        <v>33604</v>
      </c>
      <c r="J1250" s="34">
        <f t="shared" si="249"/>
        <v>1</v>
      </c>
      <c r="K1250" s="34">
        <f t="shared" si="259"/>
        <v>1</v>
      </c>
      <c r="L1250" s="34">
        <f t="shared" si="260"/>
        <v>4</v>
      </c>
      <c r="M1250" s="34" t="s">
        <v>22</v>
      </c>
      <c r="N1250" s="30">
        <v>40060</v>
      </c>
      <c r="O1250" s="30" t="s">
        <v>55</v>
      </c>
      <c r="P1250" s="30">
        <v>57</v>
      </c>
      <c r="Q1250" s="30">
        <v>0</v>
      </c>
      <c r="R1250" s="30">
        <v>33604</v>
      </c>
      <c r="S1250" s="24">
        <f t="shared" si="250"/>
        <v>50000</v>
      </c>
      <c r="T1250" s="24">
        <v>0</v>
      </c>
      <c r="U1250" s="24">
        <v>0</v>
      </c>
      <c r="V1250" s="24">
        <v>0</v>
      </c>
      <c r="W1250" s="24"/>
      <c r="X1250" s="24">
        <v>10000</v>
      </c>
      <c r="Y1250" s="24"/>
      <c r="Z1250" s="24">
        <v>10000</v>
      </c>
      <c r="AA1250" s="24">
        <v>5000</v>
      </c>
      <c r="AB1250" s="24">
        <v>10000</v>
      </c>
      <c r="AC1250" s="24">
        <v>5000</v>
      </c>
      <c r="AD1250" s="24">
        <v>10000</v>
      </c>
      <c r="AE1250" s="24"/>
      <c r="AF1250" s="24"/>
      <c r="AG1250" s="35">
        <v>50000</v>
      </c>
      <c r="AH1250" s="24">
        <f t="shared" si="261"/>
        <v>0</v>
      </c>
    </row>
    <row r="1251" spans="1:36" x14ac:dyDescent="0.2">
      <c r="A1251" s="33">
        <f t="shared" si="251"/>
        <v>3000</v>
      </c>
      <c r="B1251" s="33">
        <f t="shared" si="252"/>
        <v>3300</v>
      </c>
      <c r="C1251" s="34" t="s">
        <v>17</v>
      </c>
      <c r="D1251" s="34" t="str">
        <f t="shared" si="253"/>
        <v>2</v>
      </c>
      <c r="E1251" s="34">
        <f t="shared" si="254"/>
        <v>5</v>
      </c>
      <c r="F1251" s="34" t="str">
        <f t="shared" si="255"/>
        <v>04</v>
      </c>
      <c r="G1251" s="34" t="str">
        <f t="shared" si="256"/>
        <v>005</v>
      </c>
      <c r="H1251" s="33" t="str">
        <f t="shared" si="257"/>
        <v>E001</v>
      </c>
      <c r="I1251" s="34">
        <f t="shared" si="258"/>
        <v>33903</v>
      </c>
      <c r="J1251" s="34">
        <f t="shared" si="249"/>
        <v>1</v>
      </c>
      <c r="K1251" s="34">
        <f t="shared" si="259"/>
        <v>1</v>
      </c>
      <c r="L1251" s="34">
        <f t="shared" si="260"/>
        <v>4</v>
      </c>
      <c r="M1251" s="34" t="s">
        <v>22</v>
      </c>
      <c r="N1251" s="30">
        <v>40060</v>
      </c>
      <c r="O1251" s="30" t="s">
        <v>55</v>
      </c>
      <c r="P1251" s="30">
        <v>57</v>
      </c>
      <c r="Q1251" s="30">
        <v>0</v>
      </c>
      <c r="R1251" s="30">
        <v>33903</v>
      </c>
      <c r="S1251" s="24">
        <f t="shared" si="250"/>
        <v>532055.73</v>
      </c>
      <c r="T1251" s="24"/>
      <c r="U1251" s="24">
        <v>0</v>
      </c>
      <c r="V1251" s="24">
        <v>0</v>
      </c>
      <c r="W1251" s="24">
        <v>0</v>
      </c>
      <c r="X1251" s="24">
        <v>0</v>
      </c>
      <c r="Y1251" s="24">
        <v>0</v>
      </c>
      <c r="Z1251" s="24">
        <v>0</v>
      </c>
      <c r="AA1251" s="24">
        <v>0</v>
      </c>
      <c r="AB1251" s="24">
        <v>0</v>
      </c>
      <c r="AC1251" s="24">
        <v>266027.86</v>
      </c>
      <c r="AD1251" s="24">
        <v>266027.87</v>
      </c>
      <c r="AE1251" s="24">
        <v>0</v>
      </c>
      <c r="AF1251" s="24"/>
      <c r="AG1251" s="35">
        <v>532055.73</v>
      </c>
      <c r="AH1251" s="24">
        <f t="shared" si="261"/>
        <v>0</v>
      </c>
      <c r="AI1251" s="24"/>
      <c r="AJ1251" s="24"/>
    </row>
    <row r="1252" spans="1:36" x14ac:dyDescent="0.2">
      <c r="A1252" s="33">
        <f t="shared" si="251"/>
        <v>3000</v>
      </c>
      <c r="B1252" s="33">
        <f t="shared" si="252"/>
        <v>3400</v>
      </c>
      <c r="C1252" s="34" t="s">
        <v>17</v>
      </c>
      <c r="D1252" s="34" t="str">
        <f t="shared" si="253"/>
        <v>2</v>
      </c>
      <c r="E1252" s="34">
        <f t="shared" si="254"/>
        <v>5</v>
      </c>
      <c r="F1252" s="34" t="str">
        <f t="shared" si="255"/>
        <v>04</v>
      </c>
      <c r="G1252" s="34" t="str">
        <f t="shared" si="256"/>
        <v>005</v>
      </c>
      <c r="H1252" s="33" t="str">
        <f t="shared" si="257"/>
        <v>E001</v>
      </c>
      <c r="I1252" s="34">
        <f t="shared" si="258"/>
        <v>34601</v>
      </c>
      <c r="J1252" s="34">
        <f t="shared" si="249"/>
        <v>1</v>
      </c>
      <c r="K1252" s="34">
        <f t="shared" si="259"/>
        <v>1</v>
      </c>
      <c r="L1252" s="34">
        <f t="shared" si="260"/>
        <v>4</v>
      </c>
      <c r="M1252" s="34" t="s">
        <v>22</v>
      </c>
      <c r="N1252" s="30">
        <v>40060</v>
      </c>
      <c r="O1252" s="30" t="s">
        <v>55</v>
      </c>
      <c r="P1252" s="30">
        <v>57</v>
      </c>
      <c r="Q1252" s="30">
        <v>0</v>
      </c>
      <c r="R1252" s="30">
        <v>34601</v>
      </c>
      <c r="S1252" s="24">
        <f t="shared" si="250"/>
        <v>6250</v>
      </c>
      <c r="T1252" s="24"/>
      <c r="U1252" s="24"/>
      <c r="V1252" s="24"/>
      <c r="W1252" s="24">
        <v>6250</v>
      </c>
      <c r="X1252" s="24"/>
      <c r="Y1252" s="24"/>
      <c r="Z1252" s="24"/>
      <c r="AA1252" s="24"/>
      <c r="AB1252" s="24"/>
      <c r="AC1252" s="24"/>
      <c r="AD1252" s="24"/>
      <c r="AE1252" s="24"/>
      <c r="AF1252" s="24"/>
      <c r="AG1252" s="35">
        <v>6250</v>
      </c>
      <c r="AH1252" s="24">
        <f t="shared" si="261"/>
        <v>0</v>
      </c>
    </row>
    <row r="1253" spans="1:36" x14ac:dyDescent="0.2">
      <c r="A1253" s="33">
        <f t="shared" si="251"/>
        <v>3000</v>
      </c>
      <c r="B1253" s="33">
        <f t="shared" si="252"/>
        <v>3400</v>
      </c>
      <c r="C1253" s="34" t="s">
        <v>17</v>
      </c>
      <c r="D1253" s="34" t="str">
        <f t="shared" si="253"/>
        <v>2</v>
      </c>
      <c r="E1253" s="34">
        <f t="shared" si="254"/>
        <v>5</v>
      </c>
      <c r="F1253" s="34" t="str">
        <f t="shared" si="255"/>
        <v>04</v>
      </c>
      <c r="G1253" s="34" t="str">
        <f t="shared" si="256"/>
        <v>005</v>
      </c>
      <c r="H1253" s="33" t="str">
        <f t="shared" si="257"/>
        <v>E001</v>
      </c>
      <c r="I1253" s="34">
        <f t="shared" si="258"/>
        <v>34701</v>
      </c>
      <c r="J1253" s="34">
        <f t="shared" si="249"/>
        <v>1</v>
      </c>
      <c r="K1253" s="34">
        <f t="shared" si="259"/>
        <v>1</v>
      </c>
      <c r="L1253" s="34">
        <f t="shared" si="260"/>
        <v>4</v>
      </c>
      <c r="M1253" s="34" t="s">
        <v>22</v>
      </c>
      <c r="N1253" s="30">
        <v>40060</v>
      </c>
      <c r="O1253" s="30" t="s">
        <v>55</v>
      </c>
      <c r="P1253" s="30">
        <v>57</v>
      </c>
      <c r="Q1253" s="30">
        <v>0</v>
      </c>
      <c r="R1253" s="30">
        <v>34701</v>
      </c>
      <c r="S1253" s="24">
        <f t="shared" si="250"/>
        <v>15000</v>
      </c>
      <c r="T1253" s="24"/>
      <c r="U1253" s="24"/>
      <c r="V1253" s="24">
        <v>15000</v>
      </c>
      <c r="W1253" s="24"/>
      <c r="X1253" s="24"/>
      <c r="Y1253" s="24"/>
      <c r="Z1253" s="24"/>
      <c r="AA1253" s="24"/>
      <c r="AB1253" s="24"/>
      <c r="AC1253" s="24"/>
      <c r="AD1253" s="24"/>
      <c r="AE1253" s="24"/>
      <c r="AF1253" s="24"/>
      <c r="AG1253" s="35">
        <v>15000</v>
      </c>
      <c r="AH1253" s="24">
        <f t="shared" si="261"/>
        <v>0</v>
      </c>
    </row>
    <row r="1254" spans="1:36" x14ac:dyDescent="0.2">
      <c r="A1254" s="33">
        <f t="shared" si="251"/>
        <v>3000</v>
      </c>
      <c r="B1254" s="33">
        <f t="shared" si="252"/>
        <v>3500</v>
      </c>
      <c r="C1254" s="34" t="s">
        <v>17</v>
      </c>
      <c r="D1254" s="34" t="str">
        <f t="shared" si="253"/>
        <v>2</v>
      </c>
      <c r="E1254" s="34">
        <f t="shared" si="254"/>
        <v>5</v>
      </c>
      <c r="F1254" s="34" t="str">
        <f t="shared" si="255"/>
        <v>04</v>
      </c>
      <c r="G1254" s="34" t="str">
        <f t="shared" si="256"/>
        <v>005</v>
      </c>
      <c r="H1254" s="33" t="str">
        <f t="shared" si="257"/>
        <v>E001</v>
      </c>
      <c r="I1254" s="34">
        <f t="shared" si="258"/>
        <v>35101</v>
      </c>
      <c r="J1254" s="34">
        <f t="shared" si="249"/>
        <v>1</v>
      </c>
      <c r="K1254" s="34">
        <f t="shared" si="259"/>
        <v>1</v>
      </c>
      <c r="L1254" s="34">
        <f t="shared" si="260"/>
        <v>4</v>
      </c>
      <c r="M1254" s="34" t="s">
        <v>22</v>
      </c>
      <c r="N1254" s="30">
        <v>40060</v>
      </c>
      <c r="O1254" s="30" t="s">
        <v>55</v>
      </c>
      <c r="P1254" s="30">
        <v>57</v>
      </c>
      <c r="Q1254" s="30">
        <v>0</v>
      </c>
      <c r="R1254" s="30">
        <v>35101</v>
      </c>
      <c r="S1254" s="24">
        <f t="shared" si="250"/>
        <v>4134527</v>
      </c>
      <c r="T1254" s="24">
        <v>0</v>
      </c>
      <c r="U1254" s="24">
        <v>0</v>
      </c>
      <c r="V1254" s="24"/>
      <c r="W1254" s="24">
        <v>0</v>
      </c>
      <c r="X1254" s="24"/>
      <c r="Y1254" s="24">
        <v>0</v>
      </c>
      <c r="Z1254" s="24">
        <v>675000</v>
      </c>
      <c r="AA1254" s="24">
        <v>685000</v>
      </c>
      <c r="AB1254" s="24">
        <v>675000</v>
      </c>
      <c r="AC1254" s="24">
        <v>749527</v>
      </c>
      <c r="AD1254" s="24">
        <v>675000</v>
      </c>
      <c r="AE1254" s="24">
        <v>675000</v>
      </c>
      <c r="AF1254" s="24"/>
      <c r="AG1254" s="35">
        <v>4134527</v>
      </c>
      <c r="AH1254" s="24">
        <f t="shared" si="261"/>
        <v>0</v>
      </c>
    </row>
    <row r="1255" spans="1:36" x14ac:dyDescent="0.2">
      <c r="A1255" s="33">
        <f t="shared" si="251"/>
        <v>3000</v>
      </c>
      <c r="B1255" s="33">
        <f t="shared" si="252"/>
        <v>3500</v>
      </c>
      <c r="C1255" s="34" t="s">
        <v>17</v>
      </c>
      <c r="D1255" s="34" t="str">
        <f t="shared" si="253"/>
        <v>2</v>
      </c>
      <c r="E1255" s="34">
        <f t="shared" si="254"/>
        <v>5</v>
      </c>
      <c r="F1255" s="34" t="str">
        <f t="shared" si="255"/>
        <v>04</v>
      </c>
      <c r="G1255" s="34" t="str">
        <f t="shared" si="256"/>
        <v>005</v>
      </c>
      <c r="H1255" s="33" t="str">
        <f t="shared" si="257"/>
        <v>E001</v>
      </c>
      <c r="I1255" s="34">
        <f t="shared" si="258"/>
        <v>35201</v>
      </c>
      <c r="J1255" s="34">
        <f t="shared" si="249"/>
        <v>1</v>
      </c>
      <c r="K1255" s="34">
        <f t="shared" si="259"/>
        <v>1</v>
      </c>
      <c r="L1255" s="34">
        <f t="shared" si="260"/>
        <v>4</v>
      </c>
      <c r="M1255" s="34" t="s">
        <v>22</v>
      </c>
      <c r="N1255" s="30">
        <v>40060</v>
      </c>
      <c r="O1255" s="30" t="s">
        <v>55</v>
      </c>
      <c r="P1255" s="30">
        <v>57</v>
      </c>
      <c r="Q1255" s="30">
        <v>0</v>
      </c>
      <c r="R1255" s="30">
        <v>35201</v>
      </c>
      <c r="S1255" s="24">
        <f t="shared" si="250"/>
        <v>19872.009999999998</v>
      </c>
      <c r="T1255" s="24"/>
      <c r="U1255" s="24"/>
      <c r="V1255" s="24">
        <v>0</v>
      </c>
      <c r="W1255" s="24"/>
      <c r="X1255" s="24"/>
      <c r="Y1255" s="24"/>
      <c r="Z1255" s="24">
        <v>19872.009999999998</v>
      </c>
      <c r="AA1255" s="24"/>
      <c r="AB1255" s="24"/>
      <c r="AC1255" s="24"/>
      <c r="AD1255" s="24"/>
      <c r="AE1255" s="24"/>
      <c r="AF1255" s="24"/>
      <c r="AG1255" s="35">
        <v>19872.009999999998</v>
      </c>
      <c r="AH1255" s="24">
        <f t="shared" si="261"/>
        <v>0</v>
      </c>
    </row>
    <row r="1256" spans="1:36" x14ac:dyDescent="0.2">
      <c r="A1256" s="33">
        <f t="shared" si="251"/>
        <v>3000</v>
      </c>
      <c r="B1256" s="33">
        <f t="shared" si="252"/>
        <v>3500</v>
      </c>
      <c r="C1256" s="34" t="s">
        <v>17</v>
      </c>
      <c r="D1256" s="34" t="str">
        <f t="shared" si="253"/>
        <v>2</v>
      </c>
      <c r="E1256" s="34">
        <f t="shared" si="254"/>
        <v>5</v>
      </c>
      <c r="F1256" s="34" t="str">
        <f t="shared" si="255"/>
        <v>04</v>
      </c>
      <c r="G1256" s="34" t="str">
        <f t="shared" si="256"/>
        <v>005</v>
      </c>
      <c r="H1256" s="33" t="str">
        <f t="shared" si="257"/>
        <v>E001</v>
      </c>
      <c r="I1256" s="34">
        <f t="shared" si="258"/>
        <v>35301</v>
      </c>
      <c r="J1256" s="34">
        <f t="shared" si="249"/>
        <v>1</v>
      </c>
      <c r="K1256" s="34">
        <f t="shared" si="259"/>
        <v>1</v>
      </c>
      <c r="L1256" s="34">
        <f t="shared" si="260"/>
        <v>4</v>
      </c>
      <c r="M1256" s="34" t="s">
        <v>22</v>
      </c>
      <c r="N1256" s="30">
        <v>40060</v>
      </c>
      <c r="O1256" s="30" t="s">
        <v>55</v>
      </c>
      <c r="P1256" s="30">
        <v>57</v>
      </c>
      <c r="Q1256" s="30">
        <v>0</v>
      </c>
      <c r="R1256" s="30">
        <v>35301</v>
      </c>
      <c r="S1256" s="24">
        <f t="shared" si="250"/>
        <v>350000</v>
      </c>
      <c r="T1256" s="24"/>
      <c r="U1256" s="24"/>
      <c r="V1256" s="24">
        <v>20000</v>
      </c>
      <c r="W1256" s="24"/>
      <c r="X1256" s="24">
        <v>34618</v>
      </c>
      <c r="Y1256" s="24"/>
      <c r="Z1256" s="24">
        <v>268790.99</v>
      </c>
      <c r="AA1256" s="24">
        <v>26591.01</v>
      </c>
      <c r="AB1256" s="24"/>
      <c r="AC1256" s="24"/>
      <c r="AD1256" s="24"/>
      <c r="AE1256" s="24"/>
      <c r="AF1256" s="24"/>
      <c r="AG1256" s="35">
        <v>350000</v>
      </c>
      <c r="AH1256" s="24">
        <f t="shared" si="261"/>
        <v>0</v>
      </c>
    </row>
    <row r="1257" spans="1:36" x14ac:dyDescent="0.2">
      <c r="A1257" s="33">
        <f t="shared" si="251"/>
        <v>3000</v>
      </c>
      <c r="B1257" s="33">
        <f t="shared" si="252"/>
        <v>3500</v>
      </c>
      <c r="C1257" s="34" t="s">
        <v>17</v>
      </c>
      <c r="D1257" s="34" t="str">
        <f t="shared" si="253"/>
        <v>2</v>
      </c>
      <c r="E1257" s="34">
        <f t="shared" si="254"/>
        <v>5</v>
      </c>
      <c r="F1257" s="34" t="str">
        <f t="shared" si="255"/>
        <v>04</v>
      </c>
      <c r="G1257" s="34" t="str">
        <f t="shared" si="256"/>
        <v>005</v>
      </c>
      <c r="H1257" s="33" t="str">
        <f t="shared" si="257"/>
        <v>E001</v>
      </c>
      <c r="I1257" s="34">
        <f t="shared" si="258"/>
        <v>35401</v>
      </c>
      <c r="J1257" s="34">
        <f t="shared" si="249"/>
        <v>1</v>
      </c>
      <c r="K1257" s="34">
        <f t="shared" si="259"/>
        <v>1</v>
      </c>
      <c r="L1257" s="34">
        <f t="shared" si="260"/>
        <v>4</v>
      </c>
      <c r="M1257" s="34" t="s">
        <v>22</v>
      </c>
      <c r="N1257" s="30">
        <v>40060</v>
      </c>
      <c r="O1257" s="30" t="s">
        <v>55</v>
      </c>
      <c r="P1257" s="30">
        <v>57</v>
      </c>
      <c r="Q1257" s="30">
        <v>0</v>
      </c>
      <c r="R1257" s="30">
        <v>35401</v>
      </c>
      <c r="S1257" s="24">
        <f t="shared" si="250"/>
        <v>2000000</v>
      </c>
      <c r="T1257" s="24"/>
      <c r="U1257" s="24"/>
      <c r="V1257" s="24">
        <v>0</v>
      </c>
      <c r="W1257" s="24">
        <v>0</v>
      </c>
      <c r="X1257" s="24"/>
      <c r="Y1257" s="24"/>
      <c r="Z1257" s="24">
        <v>300000</v>
      </c>
      <c r="AA1257" s="24">
        <v>300000</v>
      </c>
      <c r="AB1257" s="24">
        <v>200000</v>
      </c>
      <c r="AC1257" s="24"/>
      <c r="AD1257" s="24">
        <v>1200000</v>
      </c>
      <c r="AE1257" s="24"/>
      <c r="AF1257" s="24"/>
      <c r="AG1257" s="35">
        <v>2000000</v>
      </c>
      <c r="AH1257" s="24">
        <f t="shared" si="261"/>
        <v>0</v>
      </c>
    </row>
    <row r="1258" spans="1:36" x14ac:dyDescent="0.2">
      <c r="A1258" s="33">
        <f t="shared" si="251"/>
        <v>3000</v>
      </c>
      <c r="B1258" s="33">
        <f t="shared" si="252"/>
        <v>3500</v>
      </c>
      <c r="C1258" s="34" t="s">
        <v>17</v>
      </c>
      <c r="D1258" s="34" t="str">
        <f t="shared" si="253"/>
        <v>2</v>
      </c>
      <c r="E1258" s="34">
        <f t="shared" si="254"/>
        <v>5</v>
      </c>
      <c r="F1258" s="34" t="str">
        <f t="shared" si="255"/>
        <v>04</v>
      </c>
      <c r="G1258" s="34" t="str">
        <f t="shared" si="256"/>
        <v>005</v>
      </c>
      <c r="H1258" s="33" t="str">
        <f t="shared" si="257"/>
        <v>E001</v>
      </c>
      <c r="I1258" s="34">
        <f t="shared" si="258"/>
        <v>35501</v>
      </c>
      <c r="J1258" s="34">
        <f t="shared" si="249"/>
        <v>1</v>
      </c>
      <c r="K1258" s="34">
        <f t="shared" si="259"/>
        <v>1</v>
      </c>
      <c r="L1258" s="34">
        <f t="shared" si="260"/>
        <v>4</v>
      </c>
      <c r="M1258" s="34" t="s">
        <v>22</v>
      </c>
      <c r="N1258" s="30">
        <v>40060</v>
      </c>
      <c r="O1258" s="30" t="s">
        <v>55</v>
      </c>
      <c r="P1258" s="30">
        <v>57</v>
      </c>
      <c r="Q1258" s="30">
        <v>0</v>
      </c>
      <c r="R1258" s="30">
        <v>35501</v>
      </c>
      <c r="S1258" s="24">
        <f t="shared" si="250"/>
        <v>70000</v>
      </c>
      <c r="T1258" s="24"/>
      <c r="U1258" s="24">
        <v>10000</v>
      </c>
      <c r="V1258" s="24"/>
      <c r="W1258" s="24"/>
      <c r="X1258" s="24">
        <v>15095</v>
      </c>
      <c r="Y1258" s="24"/>
      <c r="Z1258" s="24">
        <v>15000</v>
      </c>
      <c r="AA1258" s="24">
        <v>4905</v>
      </c>
      <c r="AB1258" s="24">
        <v>20000</v>
      </c>
      <c r="AC1258" s="24">
        <v>5000</v>
      </c>
      <c r="AD1258" s="24"/>
      <c r="AE1258" s="24"/>
      <c r="AF1258" s="24"/>
      <c r="AG1258" s="35">
        <v>70000</v>
      </c>
      <c r="AH1258" s="24">
        <f t="shared" si="261"/>
        <v>0</v>
      </c>
    </row>
    <row r="1259" spans="1:36" x14ac:dyDescent="0.2">
      <c r="A1259" s="33">
        <f t="shared" si="251"/>
        <v>3000</v>
      </c>
      <c r="B1259" s="33">
        <f t="shared" si="252"/>
        <v>3500</v>
      </c>
      <c r="C1259" s="34" t="s">
        <v>17</v>
      </c>
      <c r="D1259" s="34" t="str">
        <f t="shared" si="253"/>
        <v>2</v>
      </c>
      <c r="E1259" s="34">
        <f t="shared" si="254"/>
        <v>5</v>
      </c>
      <c r="F1259" s="34" t="str">
        <f t="shared" si="255"/>
        <v>04</v>
      </c>
      <c r="G1259" s="34" t="str">
        <f t="shared" si="256"/>
        <v>005</v>
      </c>
      <c r="H1259" s="33" t="str">
        <f t="shared" si="257"/>
        <v>E001</v>
      </c>
      <c r="I1259" s="34">
        <f t="shared" si="258"/>
        <v>35701</v>
      </c>
      <c r="J1259" s="34">
        <f t="shared" si="249"/>
        <v>1</v>
      </c>
      <c r="K1259" s="34">
        <f t="shared" si="259"/>
        <v>1</v>
      </c>
      <c r="L1259" s="34">
        <f t="shared" si="260"/>
        <v>4</v>
      </c>
      <c r="M1259" s="34" t="s">
        <v>22</v>
      </c>
      <c r="N1259" s="30">
        <v>40060</v>
      </c>
      <c r="O1259" s="30" t="s">
        <v>55</v>
      </c>
      <c r="P1259" s="30">
        <v>57</v>
      </c>
      <c r="Q1259" s="30">
        <v>0</v>
      </c>
      <c r="R1259" s="30">
        <v>35701</v>
      </c>
      <c r="S1259" s="24">
        <f t="shared" si="250"/>
        <v>1200000</v>
      </c>
      <c r="T1259" s="24"/>
      <c r="U1259" s="24">
        <v>0</v>
      </c>
      <c r="V1259" s="24">
        <v>0</v>
      </c>
      <c r="W1259" s="24"/>
      <c r="X1259" s="24">
        <v>0</v>
      </c>
      <c r="Y1259" s="24"/>
      <c r="Z1259" s="24">
        <v>240000</v>
      </c>
      <c r="AA1259" s="24">
        <v>300000</v>
      </c>
      <c r="AB1259" s="24">
        <v>300000</v>
      </c>
      <c r="AC1259" s="24">
        <v>20000</v>
      </c>
      <c r="AD1259" s="24">
        <v>340000</v>
      </c>
      <c r="AE1259" s="24"/>
      <c r="AF1259" s="24"/>
      <c r="AG1259" s="35">
        <v>1200000</v>
      </c>
      <c r="AH1259" s="24">
        <f t="shared" si="261"/>
        <v>0</v>
      </c>
    </row>
    <row r="1260" spans="1:36" x14ac:dyDescent="0.2">
      <c r="A1260" s="33">
        <f t="shared" si="251"/>
        <v>3000</v>
      </c>
      <c r="B1260" s="33">
        <f t="shared" si="252"/>
        <v>3500</v>
      </c>
      <c r="C1260" s="34" t="s">
        <v>17</v>
      </c>
      <c r="D1260" s="34" t="str">
        <f t="shared" si="253"/>
        <v>2</v>
      </c>
      <c r="E1260" s="34">
        <f t="shared" si="254"/>
        <v>5</v>
      </c>
      <c r="F1260" s="34" t="str">
        <f t="shared" si="255"/>
        <v>04</v>
      </c>
      <c r="G1260" s="34" t="str">
        <f t="shared" si="256"/>
        <v>005</v>
      </c>
      <c r="H1260" s="33" t="str">
        <f t="shared" si="257"/>
        <v>E001</v>
      </c>
      <c r="I1260" s="34">
        <f t="shared" si="258"/>
        <v>35801</v>
      </c>
      <c r="J1260" s="34">
        <f t="shared" si="249"/>
        <v>1</v>
      </c>
      <c r="K1260" s="34">
        <f t="shared" si="259"/>
        <v>1</v>
      </c>
      <c r="L1260" s="34">
        <f t="shared" si="260"/>
        <v>4</v>
      </c>
      <c r="M1260" s="34" t="s">
        <v>22</v>
      </c>
      <c r="N1260" s="30">
        <v>40060</v>
      </c>
      <c r="O1260" s="30" t="s">
        <v>55</v>
      </c>
      <c r="P1260" s="30">
        <v>57</v>
      </c>
      <c r="Q1260" s="30">
        <v>0</v>
      </c>
      <c r="R1260" s="30">
        <v>35801</v>
      </c>
      <c r="S1260" s="24">
        <f t="shared" si="250"/>
        <v>600000</v>
      </c>
      <c r="T1260" s="24"/>
      <c r="U1260" s="24">
        <v>50000</v>
      </c>
      <c r="V1260" s="24">
        <v>50000</v>
      </c>
      <c r="W1260" s="24">
        <v>50000</v>
      </c>
      <c r="X1260" s="24">
        <v>50034</v>
      </c>
      <c r="Y1260" s="24">
        <v>26243</v>
      </c>
      <c r="Z1260" s="24">
        <v>73723</v>
      </c>
      <c r="AA1260" s="24">
        <v>39765.61</v>
      </c>
      <c r="AB1260" s="24">
        <v>50000</v>
      </c>
      <c r="AC1260" s="24">
        <v>60234.39</v>
      </c>
      <c r="AD1260" s="24">
        <v>50000</v>
      </c>
      <c r="AE1260" s="24">
        <v>100000</v>
      </c>
      <c r="AF1260" s="24"/>
      <c r="AG1260" s="35">
        <v>600000</v>
      </c>
      <c r="AH1260" s="24">
        <f t="shared" si="261"/>
        <v>0</v>
      </c>
    </row>
    <row r="1261" spans="1:36" x14ac:dyDescent="0.2">
      <c r="A1261" s="33">
        <f t="shared" si="251"/>
        <v>3000</v>
      </c>
      <c r="B1261" s="33">
        <f t="shared" si="252"/>
        <v>3500</v>
      </c>
      <c r="C1261" s="34" t="s">
        <v>17</v>
      </c>
      <c r="D1261" s="34" t="str">
        <f t="shared" si="253"/>
        <v>2</v>
      </c>
      <c r="E1261" s="34">
        <f t="shared" si="254"/>
        <v>5</v>
      </c>
      <c r="F1261" s="34" t="str">
        <f t="shared" si="255"/>
        <v>04</v>
      </c>
      <c r="G1261" s="34" t="str">
        <f t="shared" si="256"/>
        <v>005</v>
      </c>
      <c r="H1261" s="33" t="str">
        <f t="shared" si="257"/>
        <v>E001</v>
      </c>
      <c r="I1261" s="34">
        <f t="shared" si="258"/>
        <v>35901</v>
      </c>
      <c r="J1261" s="34">
        <f t="shared" si="249"/>
        <v>1</v>
      </c>
      <c r="K1261" s="34">
        <f t="shared" si="259"/>
        <v>1</v>
      </c>
      <c r="L1261" s="34">
        <f t="shared" si="260"/>
        <v>4</v>
      </c>
      <c r="M1261" s="34" t="s">
        <v>22</v>
      </c>
      <c r="N1261" s="30">
        <v>40060</v>
      </c>
      <c r="O1261" s="30" t="s">
        <v>55</v>
      </c>
      <c r="P1261" s="30">
        <v>57</v>
      </c>
      <c r="Q1261" s="30">
        <v>0</v>
      </c>
      <c r="R1261" s="30">
        <v>35901</v>
      </c>
      <c r="S1261" s="24">
        <f t="shared" si="250"/>
        <v>333156</v>
      </c>
      <c r="T1261" s="24">
        <v>0</v>
      </c>
      <c r="U1261" s="24">
        <v>10000</v>
      </c>
      <c r="V1261" s="24">
        <v>50000</v>
      </c>
      <c r="W1261" s="24">
        <v>40000</v>
      </c>
      <c r="X1261" s="24">
        <v>50000</v>
      </c>
      <c r="Y1261" s="24">
        <v>30000</v>
      </c>
      <c r="Z1261" s="24">
        <v>20000</v>
      </c>
      <c r="AA1261" s="24">
        <v>25000</v>
      </c>
      <c r="AB1261" s="24">
        <v>25000</v>
      </c>
      <c r="AC1261" s="24">
        <v>23156</v>
      </c>
      <c r="AD1261" s="24">
        <v>35000</v>
      </c>
      <c r="AE1261" s="24">
        <v>25000</v>
      </c>
      <c r="AF1261" s="24"/>
      <c r="AG1261" s="35">
        <v>333156</v>
      </c>
      <c r="AH1261" s="24">
        <f t="shared" si="261"/>
        <v>0</v>
      </c>
    </row>
    <row r="1262" spans="1:36" x14ac:dyDescent="0.2">
      <c r="A1262" s="33">
        <f t="shared" si="251"/>
        <v>3000</v>
      </c>
      <c r="B1262" s="33">
        <f t="shared" si="252"/>
        <v>3700</v>
      </c>
      <c r="C1262" s="34" t="s">
        <v>17</v>
      </c>
      <c r="D1262" s="34" t="str">
        <f t="shared" si="253"/>
        <v>2</v>
      </c>
      <c r="E1262" s="34">
        <f t="shared" si="254"/>
        <v>5</v>
      </c>
      <c r="F1262" s="34" t="str">
        <f t="shared" si="255"/>
        <v>04</v>
      </c>
      <c r="G1262" s="34" t="str">
        <f t="shared" si="256"/>
        <v>005</v>
      </c>
      <c r="H1262" s="33" t="str">
        <f t="shared" si="257"/>
        <v>E001</v>
      </c>
      <c r="I1262" s="34">
        <f t="shared" si="258"/>
        <v>37101</v>
      </c>
      <c r="J1262" s="34">
        <f t="shared" si="249"/>
        <v>1</v>
      </c>
      <c r="K1262" s="34">
        <f t="shared" si="259"/>
        <v>1</v>
      </c>
      <c r="L1262" s="34">
        <f t="shared" si="260"/>
        <v>4</v>
      </c>
      <c r="M1262" s="34" t="s">
        <v>22</v>
      </c>
      <c r="N1262" s="30">
        <v>40060</v>
      </c>
      <c r="O1262" s="30" t="s">
        <v>55</v>
      </c>
      <c r="P1262" s="30">
        <v>57</v>
      </c>
      <c r="Q1262" s="30">
        <v>0</v>
      </c>
      <c r="R1262" s="30">
        <v>37101</v>
      </c>
      <c r="S1262" s="24">
        <f t="shared" si="250"/>
        <v>120000</v>
      </c>
      <c r="T1262" s="24">
        <v>0</v>
      </c>
      <c r="U1262" s="24"/>
      <c r="V1262" s="24">
        <v>10000</v>
      </c>
      <c r="W1262" s="24"/>
      <c r="X1262" s="24">
        <v>20000</v>
      </c>
      <c r="Y1262" s="24">
        <v>10000</v>
      </c>
      <c r="Z1262" s="24">
        <v>10000</v>
      </c>
      <c r="AA1262" s="24">
        <v>10914.58</v>
      </c>
      <c r="AB1262" s="24">
        <v>11949.81</v>
      </c>
      <c r="AC1262" s="24">
        <v>20000</v>
      </c>
      <c r="AD1262" s="24">
        <v>27135.61</v>
      </c>
      <c r="AE1262" s="24"/>
      <c r="AF1262" s="24"/>
      <c r="AG1262" s="35">
        <v>120000</v>
      </c>
      <c r="AH1262" s="24">
        <f t="shared" si="261"/>
        <v>0</v>
      </c>
    </row>
    <row r="1263" spans="1:36" x14ac:dyDescent="0.2">
      <c r="A1263" s="33">
        <f t="shared" si="251"/>
        <v>3000</v>
      </c>
      <c r="B1263" s="33">
        <f t="shared" si="252"/>
        <v>3700</v>
      </c>
      <c r="C1263" s="34" t="s">
        <v>17</v>
      </c>
      <c r="D1263" s="34" t="str">
        <f t="shared" si="253"/>
        <v>2</v>
      </c>
      <c r="E1263" s="34">
        <f t="shared" si="254"/>
        <v>5</v>
      </c>
      <c r="F1263" s="34" t="str">
        <f t="shared" si="255"/>
        <v>04</v>
      </c>
      <c r="G1263" s="34" t="str">
        <f t="shared" si="256"/>
        <v>005</v>
      </c>
      <c r="H1263" s="33" t="str">
        <f t="shared" si="257"/>
        <v>E001</v>
      </c>
      <c r="I1263" s="34">
        <f t="shared" si="258"/>
        <v>37104</v>
      </c>
      <c r="J1263" s="34">
        <f t="shared" si="249"/>
        <v>1</v>
      </c>
      <c r="K1263" s="34">
        <f t="shared" si="259"/>
        <v>1</v>
      </c>
      <c r="L1263" s="34">
        <f t="shared" si="260"/>
        <v>4</v>
      </c>
      <c r="M1263" s="34" t="s">
        <v>22</v>
      </c>
      <c r="N1263" s="30">
        <v>40060</v>
      </c>
      <c r="O1263" s="30" t="s">
        <v>55</v>
      </c>
      <c r="P1263" s="30">
        <v>57</v>
      </c>
      <c r="Q1263" s="30">
        <v>0</v>
      </c>
      <c r="R1263" s="30">
        <v>37104</v>
      </c>
      <c r="S1263" s="24">
        <f t="shared" si="250"/>
        <v>120000</v>
      </c>
      <c r="T1263" s="24">
        <v>0</v>
      </c>
      <c r="U1263" s="24"/>
      <c r="V1263" s="24">
        <v>20000</v>
      </c>
      <c r="W1263" s="24">
        <v>10000</v>
      </c>
      <c r="X1263" s="24">
        <v>15000</v>
      </c>
      <c r="Y1263" s="24">
        <v>10000</v>
      </c>
      <c r="Z1263" s="24">
        <v>10000</v>
      </c>
      <c r="AA1263" s="24">
        <v>20000</v>
      </c>
      <c r="AB1263" s="24">
        <v>10000</v>
      </c>
      <c r="AC1263" s="24">
        <v>15000</v>
      </c>
      <c r="AD1263" s="24">
        <v>10000</v>
      </c>
      <c r="AE1263" s="24"/>
      <c r="AF1263" s="24"/>
      <c r="AG1263" s="35">
        <v>120000</v>
      </c>
      <c r="AH1263" s="24">
        <f t="shared" si="261"/>
        <v>0</v>
      </c>
    </row>
    <row r="1264" spans="1:36" x14ac:dyDescent="0.2">
      <c r="A1264" s="33">
        <f t="shared" si="251"/>
        <v>3000</v>
      </c>
      <c r="B1264" s="33">
        <f t="shared" si="252"/>
        <v>3700</v>
      </c>
      <c r="C1264" s="34" t="s">
        <v>17</v>
      </c>
      <c r="D1264" s="34" t="str">
        <f t="shared" si="253"/>
        <v>2</v>
      </c>
      <c r="E1264" s="34">
        <f t="shared" si="254"/>
        <v>5</v>
      </c>
      <c r="F1264" s="34" t="str">
        <f t="shared" si="255"/>
        <v>04</v>
      </c>
      <c r="G1264" s="34" t="str">
        <f t="shared" si="256"/>
        <v>005</v>
      </c>
      <c r="H1264" s="33" t="str">
        <f t="shared" si="257"/>
        <v>E001</v>
      </c>
      <c r="I1264" s="34">
        <f t="shared" si="258"/>
        <v>37204</v>
      </c>
      <c r="J1264" s="34">
        <f t="shared" si="249"/>
        <v>1</v>
      </c>
      <c r="K1264" s="34">
        <f t="shared" si="259"/>
        <v>1</v>
      </c>
      <c r="L1264" s="34">
        <f t="shared" si="260"/>
        <v>4</v>
      </c>
      <c r="M1264" s="34" t="s">
        <v>22</v>
      </c>
      <c r="N1264" s="30">
        <v>40060</v>
      </c>
      <c r="O1264" s="30" t="s">
        <v>55</v>
      </c>
      <c r="P1264" s="30">
        <v>57</v>
      </c>
      <c r="Q1264" s="30">
        <v>0</v>
      </c>
      <c r="R1264" s="30">
        <v>37204</v>
      </c>
      <c r="S1264" s="24">
        <f t="shared" si="250"/>
        <v>96000</v>
      </c>
      <c r="T1264" s="24">
        <v>8000</v>
      </c>
      <c r="U1264" s="24">
        <v>15000</v>
      </c>
      <c r="V1264" s="24">
        <v>6000</v>
      </c>
      <c r="W1264" s="24">
        <v>6000</v>
      </c>
      <c r="X1264" s="24">
        <v>10000</v>
      </c>
      <c r="Y1264" s="24">
        <v>10000</v>
      </c>
      <c r="Z1264" s="24">
        <v>7000</v>
      </c>
      <c r="AA1264" s="24">
        <v>8000</v>
      </c>
      <c r="AB1264" s="24">
        <v>10000</v>
      </c>
      <c r="AC1264" s="24">
        <v>6000</v>
      </c>
      <c r="AD1264" s="24">
        <v>8000</v>
      </c>
      <c r="AE1264" s="24">
        <v>2000</v>
      </c>
      <c r="AF1264" s="24"/>
      <c r="AG1264" s="35">
        <v>96000</v>
      </c>
      <c r="AH1264" s="24">
        <f t="shared" si="261"/>
        <v>0</v>
      </c>
    </row>
    <row r="1265" spans="1:34" x14ac:dyDescent="0.2">
      <c r="A1265" s="33">
        <f t="shared" si="251"/>
        <v>3000</v>
      </c>
      <c r="B1265" s="33">
        <f t="shared" si="252"/>
        <v>3700</v>
      </c>
      <c r="C1265" s="34" t="s">
        <v>17</v>
      </c>
      <c r="D1265" s="34" t="str">
        <f t="shared" si="253"/>
        <v>2</v>
      </c>
      <c r="E1265" s="34">
        <f t="shared" si="254"/>
        <v>5</v>
      </c>
      <c r="F1265" s="34" t="str">
        <f t="shared" si="255"/>
        <v>04</v>
      </c>
      <c r="G1265" s="34" t="str">
        <f t="shared" si="256"/>
        <v>005</v>
      </c>
      <c r="H1265" s="33" t="str">
        <f t="shared" si="257"/>
        <v>E001</v>
      </c>
      <c r="I1265" s="34">
        <f t="shared" si="258"/>
        <v>37501</v>
      </c>
      <c r="J1265" s="34">
        <f t="shared" si="249"/>
        <v>1</v>
      </c>
      <c r="K1265" s="34">
        <f t="shared" si="259"/>
        <v>1</v>
      </c>
      <c r="L1265" s="34">
        <f t="shared" si="260"/>
        <v>4</v>
      </c>
      <c r="M1265" s="34" t="s">
        <v>22</v>
      </c>
      <c r="N1265" s="30">
        <v>40060</v>
      </c>
      <c r="O1265" s="30" t="s">
        <v>55</v>
      </c>
      <c r="P1265" s="30">
        <v>57</v>
      </c>
      <c r="Q1265" s="30">
        <v>0</v>
      </c>
      <c r="R1265" s="30">
        <v>37501</v>
      </c>
      <c r="S1265" s="24">
        <f t="shared" si="250"/>
        <v>96000</v>
      </c>
      <c r="T1265" s="24">
        <v>8000</v>
      </c>
      <c r="U1265" s="24">
        <v>5000</v>
      </c>
      <c r="V1265" s="24">
        <v>11000</v>
      </c>
      <c r="W1265" s="24">
        <v>8800</v>
      </c>
      <c r="X1265" s="24">
        <v>8800</v>
      </c>
      <c r="Y1265" s="24">
        <v>8800</v>
      </c>
      <c r="Z1265" s="24">
        <v>9600</v>
      </c>
      <c r="AA1265" s="24">
        <v>6000</v>
      </c>
      <c r="AB1265" s="24">
        <v>10000</v>
      </c>
      <c r="AC1265" s="24">
        <v>9000</v>
      </c>
      <c r="AD1265" s="24">
        <v>8000</v>
      </c>
      <c r="AE1265" s="24">
        <v>3000</v>
      </c>
      <c r="AF1265" s="24"/>
      <c r="AG1265" s="35">
        <v>96000</v>
      </c>
      <c r="AH1265" s="24">
        <f t="shared" si="261"/>
        <v>0</v>
      </c>
    </row>
    <row r="1266" spans="1:34" x14ac:dyDescent="0.2">
      <c r="A1266" s="33">
        <f t="shared" si="251"/>
        <v>3000</v>
      </c>
      <c r="B1266" s="33">
        <f t="shared" si="252"/>
        <v>3700</v>
      </c>
      <c r="C1266" s="34" t="s">
        <v>17</v>
      </c>
      <c r="D1266" s="34" t="str">
        <f t="shared" si="253"/>
        <v>2</v>
      </c>
      <c r="E1266" s="34">
        <f t="shared" si="254"/>
        <v>5</v>
      </c>
      <c r="F1266" s="34" t="str">
        <f t="shared" si="255"/>
        <v>04</v>
      </c>
      <c r="G1266" s="34" t="str">
        <f t="shared" si="256"/>
        <v>005</v>
      </c>
      <c r="H1266" s="33" t="str">
        <f t="shared" si="257"/>
        <v>E001</v>
      </c>
      <c r="I1266" s="34">
        <f t="shared" si="258"/>
        <v>37504</v>
      </c>
      <c r="J1266" s="34">
        <f t="shared" si="249"/>
        <v>1</v>
      </c>
      <c r="K1266" s="34">
        <f t="shared" si="259"/>
        <v>1</v>
      </c>
      <c r="L1266" s="34">
        <f t="shared" si="260"/>
        <v>4</v>
      </c>
      <c r="M1266" s="34" t="s">
        <v>22</v>
      </c>
      <c r="N1266" s="30">
        <v>40060</v>
      </c>
      <c r="O1266" s="30" t="s">
        <v>55</v>
      </c>
      <c r="P1266" s="30">
        <v>57</v>
      </c>
      <c r="Q1266" s="30">
        <v>0</v>
      </c>
      <c r="R1266" s="30">
        <v>37504</v>
      </c>
      <c r="S1266" s="24">
        <f t="shared" si="250"/>
        <v>80000</v>
      </c>
      <c r="T1266" s="24">
        <v>15000</v>
      </c>
      <c r="U1266" s="24">
        <v>7000</v>
      </c>
      <c r="V1266" s="24">
        <v>8000</v>
      </c>
      <c r="W1266" s="24">
        <v>6000</v>
      </c>
      <c r="X1266" s="24">
        <v>6000</v>
      </c>
      <c r="Y1266" s="24">
        <v>6000</v>
      </c>
      <c r="Z1266" s="24">
        <v>8000</v>
      </c>
      <c r="AA1266" s="24"/>
      <c r="AB1266" s="24">
        <v>11000</v>
      </c>
      <c r="AC1266" s="24"/>
      <c r="AD1266" s="24">
        <v>10000</v>
      </c>
      <c r="AE1266" s="24">
        <v>3000</v>
      </c>
      <c r="AF1266" s="24"/>
      <c r="AG1266" s="35">
        <v>80000</v>
      </c>
      <c r="AH1266" s="24">
        <f t="shared" si="261"/>
        <v>0</v>
      </c>
    </row>
    <row r="1267" spans="1:34" x14ac:dyDescent="0.2">
      <c r="A1267" s="33">
        <f t="shared" si="251"/>
        <v>3000</v>
      </c>
      <c r="B1267" s="33">
        <f t="shared" si="252"/>
        <v>3900</v>
      </c>
      <c r="C1267" s="34" t="s">
        <v>17</v>
      </c>
      <c r="D1267" s="34" t="str">
        <f t="shared" si="253"/>
        <v>2</v>
      </c>
      <c r="E1267" s="34">
        <f t="shared" si="254"/>
        <v>5</v>
      </c>
      <c r="F1267" s="34" t="str">
        <f t="shared" si="255"/>
        <v>04</v>
      </c>
      <c r="G1267" s="34" t="str">
        <f t="shared" si="256"/>
        <v>005</v>
      </c>
      <c r="H1267" s="33" t="str">
        <f t="shared" si="257"/>
        <v>E001</v>
      </c>
      <c r="I1267" s="34">
        <f t="shared" si="258"/>
        <v>39202</v>
      </c>
      <c r="J1267" s="34">
        <f t="shared" si="249"/>
        <v>1</v>
      </c>
      <c r="K1267" s="34">
        <f t="shared" si="259"/>
        <v>1</v>
      </c>
      <c r="L1267" s="34">
        <f t="shared" si="260"/>
        <v>4</v>
      </c>
      <c r="M1267" s="34" t="s">
        <v>22</v>
      </c>
      <c r="N1267" s="30">
        <v>40060</v>
      </c>
      <c r="O1267" s="30" t="s">
        <v>55</v>
      </c>
      <c r="P1267" s="30">
        <v>57</v>
      </c>
      <c r="Q1267" s="30">
        <v>0</v>
      </c>
      <c r="R1267" s="30">
        <v>39202</v>
      </c>
      <c r="S1267" s="24">
        <f t="shared" si="250"/>
        <v>15000</v>
      </c>
      <c r="T1267" s="24"/>
      <c r="U1267" s="24">
        <v>15000</v>
      </c>
      <c r="V1267" s="24"/>
      <c r="W1267" s="24"/>
      <c r="X1267" s="24"/>
      <c r="Y1267" s="24"/>
      <c r="Z1267" s="24"/>
      <c r="AA1267" s="24"/>
      <c r="AB1267" s="24"/>
      <c r="AC1267" s="24"/>
      <c r="AD1267" s="24"/>
      <c r="AE1267" s="24"/>
      <c r="AF1267" s="24"/>
      <c r="AG1267" s="35">
        <v>15000</v>
      </c>
      <c r="AH1267" s="24">
        <f t="shared" si="261"/>
        <v>0</v>
      </c>
    </row>
    <row r="1268" spans="1:34" x14ac:dyDescent="0.2">
      <c r="A1268" s="33">
        <f t="shared" si="251"/>
        <v>2000</v>
      </c>
      <c r="B1268" s="33">
        <f t="shared" si="252"/>
        <v>2100</v>
      </c>
      <c r="C1268" s="34" t="s">
        <v>17</v>
      </c>
      <c r="D1268" s="34" t="str">
        <f t="shared" si="253"/>
        <v>2</v>
      </c>
      <c r="E1268" s="34">
        <f t="shared" si="254"/>
        <v>5</v>
      </c>
      <c r="F1268" s="34" t="str">
        <f t="shared" si="255"/>
        <v>04</v>
      </c>
      <c r="G1268" s="34" t="str">
        <f t="shared" si="256"/>
        <v>005</v>
      </c>
      <c r="H1268" s="33" t="str">
        <f t="shared" si="257"/>
        <v>E001</v>
      </c>
      <c r="I1268" s="34">
        <f t="shared" si="258"/>
        <v>21101</v>
      </c>
      <c r="J1268" s="34">
        <f t="shared" si="249"/>
        <v>1</v>
      </c>
      <c r="K1268" s="34">
        <f t="shared" si="259"/>
        <v>4</v>
      </c>
      <c r="L1268" s="34">
        <f t="shared" si="260"/>
        <v>4</v>
      </c>
      <c r="M1268" s="34" t="s">
        <v>22</v>
      </c>
      <c r="N1268" s="32">
        <v>40060</v>
      </c>
      <c r="O1268" s="32" t="s">
        <v>55</v>
      </c>
      <c r="P1268" s="32">
        <v>57</v>
      </c>
      <c r="Q1268" s="32">
        <v>1</v>
      </c>
      <c r="R1268" s="32">
        <v>21101</v>
      </c>
      <c r="S1268" s="37">
        <f t="shared" si="250"/>
        <v>0</v>
      </c>
      <c r="T1268" s="37">
        <v>0</v>
      </c>
      <c r="U1268" s="37">
        <v>0</v>
      </c>
      <c r="V1268" s="37">
        <v>0</v>
      </c>
      <c r="W1268" s="37">
        <v>0</v>
      </c>
      <c r="X1268" s="37">
        <v>0</v>
      </c>
      <c r="Y1268" s="37">
        <v>0</v>
      </c>
      <c r="Z1268" s="37">
        <v>0</v>
      </c>
      <c r="AA1268" s="37">
        <v>0</v>
      </c>
      <c r="AB1268" s="37">
        <v>0</v>
      </c>
      <c r="AC1268" s="37">
        <v>0</v>
      </c>
      <c r="AD1268" s="37">
        <v>0</v>
      </c>
      <c r="AE1268" s="37">
        <v>0</v>
      </c>
      <c r="AG1268" s="24">
        <v>0</v>
      </c>
      <c r="AH1268" s="24">
        <f t="shared" si="261"/>
        <v>0</v>
      </c>
    </row>
    <row r="1269" spans="1:34" x14ac:dyDescent="0.2">
      <c r="A1269" s="33">
        <f t="shared" si="251"/>
        <v>2000</v>
      </c>
      <c r="B1269" s="33">
        <f t="shared" si="252"/>
        <v>2100</v>
      </c>
      <c r="C1269" s="34" t="s">
        <v>17</v>
      </c>
      <c r="D1269" s="34" t="str">
        <f t="shared" si="253"/>
        <v>2</v>
      </c>
      <c r="E1269" s="34">
        <f t="shared" si="254"/>
        <v>5</v>
      </c>
      <c r="F1269" s="34" t="str">
        <f t="shared" si="255"/>
        <v>04</v>
      </c>
      <c r="G1269" s="34" t="str">
        <f t="shared" si="256"/>
        <v>005</v>
      </c>
      <c r="H1269" s="33" t="str">
        <f t="shared" si="257"/>
        <v>E001</v>
      </c>
      <c r="I1269" s="34">
        <f t="shared" si="258"/>
        <v>21601</v>
      </c>
      <c r="J1269" s="34">
        <f t="shared" si="249"/>
        <v>1</v>
      </c>
      <c r="K1269" s="34">
        <f t="shared" si="259"/>
        <v>4</v>
      </c>
      <c r="L1269" s="34">
        <f t="shared" si="260"/>
        <v>4</v>
      </c>
      <c r="M1269" s="34" t="s">
        <v>22</v>
      </c>
      <c r="N1269" s="32">
        <v>40060</v>
      </c>
      <c r="O1269" s="32" t="s">
        <v>55</v>
      </c>
      <c r="P1269" s="32">
        <v>57</v>
      </c>
      <c r="Q1269" s="32">
        <v>1</v>
      </c>
      <c r="R1269" s="32">
        <v>21601</v>
      </c>
      <c r="S1269" s="37">
        <f t="shared" si="250"/>
        <v>1200</v>
      </c>
      <c r="T1269" s="37">
        <v>0</v>
      </c>
      <c r="U1269" s="37">
        <v>0</v>
      </c>
      <c r="V1269" s="37">
        <v>0</v>
      </c>
      <c r="W1269" s="37">
        <v>0</v>
      </c>
      <c r="X1269" s="37">
        <v>0</v>
      </c>
      <c r="Y1269" s="37">
        <v>0</v>
      </c>
      <c r="Z1269" s="37">
        <v>0</v>
      </c>
      <c r="AA1269" s="37">
        <v>0</v>
      </c>
      <c r="AB1269" s="37">
        <v>0</v>
      </c>
      <c r="AC1269" s="37">
        <v>0</v>
      </c>
      <c r="AD1269" s="37">
        <v>0</v>
      </c>
      <c r="AE1269" s="37">
        <v>1200</v>
      </c>
      <c r="AG1269" s="36">
        <v>1200</v>
      </c>
      <c r="AH1269" s="24">
        <f t="shared" si="261"/>
        <v>0</v>
      </c>
    </row>
    <row r="1270" spans="1:34" x14ac:dyDescent="0.2">
      <c r="A1270" s="33">
        <f t="shared" si="251"/>
        <v>2000</v>
      </c>
      <c r="B1270" s="33">
        <f t="shared" si="252"/>
        <v>2200</v>
      </c>
      <c r="C1270" s="34" t="s">
        <v>17</v>
      </c>
      <c r="D1270" s="34" t="str">
        <f t="shared" si="253"/>
        <v>2</v>
      </c>
      <c r="E1270" s="34">
        <f t="shared" si="254"/>
        <v>5</v>
      </c>
      <c r="F1270" s="34" t="str">
        <f t="shared" si="255"/>
        <v>04</v>
      </c>
      <c r="G1270" s="34" t="str">
        <f t="shared" si="256"/>
        <v>005</v>
      </c>
      <c r="H1270" s="33" t="str">
        <f t="shared" si="257"/>
        <v>E001</v>
      </c>
      <c r="I1270" s="34">
        <f t="shared" si="258"/>
        <v>22104</v>
      </c>
      <c r="J1270" s="34">
        <f t="shared" si="249"/>
        <v>1</v>
      </c>
      <c r="K1270" s="34">
        <f t="shared" si="259"/>
        <v>4</v>
      </c>
      <c r="L1270" s="34">
        <f t="shared" si="260"/>
        <v>4</v>
      </c>
      <c r="M1270" s="34" t="s">
        <v>22</v>
      </c>
      <c r="N1270" s="32">
        <v>40060</v>
      </c>
      <c r="O1270" s="32" t="s">
        <v>55</v>
      </c>
      <c r="P1270" s="32">
        <v>57</v>
      </c>
      <c r="Q1270" s="32">
        <v>1</v>
      </c>
      <c r="R1270" s="32">
        <v>22104</v>
      </c>
      <c r="S1270" s="37">
        <f t="shared" si="250"/>
        <v>39557.589999999997</v>
      </c>
      <c r="T1270" s="37">
        <v>0</v>
      </c>
      <c r="U1270" s="37">
        <v>18941</v>
      </c>
      <c r="V1270" s="37">
        <v>17839.59</v>
      </c>
      <c r="W1270" s="37">
        <v>0</v>
      </c>
      <c r="X1270" s="37">
        <v>0</v>
      </c>
      <c r="Y1270" s="37">
        <v>0</v>
      </c>
      <c r="Z1270" s="37">
        <v>0</v>
      </c>
      <c r="AA1270" s="37">
        <v>2777</v>
      </c>
      <c r="AB1270" s="37">
        <v>0</v>
      </c>
      <c r="AC1270" s="37">
        <v>0</v>
      </c>
      <c r="AD1270" s="37">
        <v>0</v>
      </c>
      <c r="AE1270" s="37">
        <v>0</v>
      </c>
      <c r="AG1270" s="36">
        <v>39557.589999999997</v>
      </c>
      <c r="AH1270" s="24">
        <f t="shared" si="261"/>
        <v>0</v>
      </c>
    </row>
    <row r="1271" spans="1:34" x14ac:dyDescent="0.2">
      <c r="A1271" s="33">
        <f t="shared" si="251"/>
        <v>2000</v>
      </c>
      <c r="B1271" s="33">
        <f t="shared" si="252"/>
        <v>2400</v>
      </c>
      <c r="C1271" s="34" t="s">
        <v>17</v>
      </c>
      <c r="D1271" s="34" t="str">
        <f t="shared" si="253"/>
        <v>2</v>
      </c>
      <c r="E1271" s="34">
        <f t="shared" si="254"/>
        <v>5</v>
      </c>
      <c r="F1271" s="34" t="str">
        <f t="shared" si="255"/>
        <v>04</v>
      </c>
      <c r="G1271" s="34" t="str">
        <f t="shared" si="256"/>
        <v>005</v>
      </c>
      <c r="H1271" s="33" t="str">
        <f t="shared" si="257"/>
        <v>E001</v>
      </c>
      <c r="I1271" s="34">
        <f t="shared" si="258"/>
        <v>24701</v>
      </c>
      <c r="J1271" s="34">
        <f t="shared" si="249"/>
        <v>1</v>
      </c>
      <c r="K1271" s="34">
        <f t="shared" si="259"/>
        <v>4</v>
      </c>
      <c r="L1271" s="34">
        <f t="shared" si="260"/>
        <v>4</v>
      </c>
      <c r="M1271" s="34" t="s">
        <v>22</v>
      </c>
      <c r="N1271" s="32">
        <v>40060</v>
      </c>
      <c r="O1271" s="32" t="s">
        <v>55</v>
      </c>
      <c r="P1271" s="32">
        <v>57</v>
      </c>
      <c r="Q1271" s="32">
        <v>1</v>
      </c>
      <c r="R1271" s="32">
        <v>24701</v>
      </c>
      <c r="S1271" s="37">
        <f t="shared" si="250"/>
        <v>250</v>
      </c>
      <c r="T1271" s="37">
        <v>0</v>
      </c>
      <c r="U1271" s="37">
        <v>0</v>
      </c>
      <c r="V1271" s="37">
        <v>0</v>
      </c>
      <c r="W1271" s="37">
        <v>0</v>
      </c>
      <c r="X1271" s="37">
        <v>0</v>
      </c>
      <c r="Y1271" s="37">
        <v>0</v>
      </c>
      <c r="Z1271" s="37">
        <v>0</v>
      </c>
      <c r="AA1271" s="37">
        <v>0</v>
      </c>
      <c r="AB1271" s="37">
        <v>250</v>
      </c>
      <c r="AC1271" s="37">
        <v>0</v>
      </c>
      <c r="AD1271" s="37">
        <v>0</v>
      </c>
      <c r="AE1271" s="37">
        <v>0</v>
      </c>
      <c r="AG1271" s="36">
        <v>250</v>
      </c>
      <c r="AH1271" s="24">
        <f t="shared" si="261"/>
        <v>0</v>
      </c>
    </row>
    <row r="1272" spans="1:34" x14ac:dyDescent="0.2">
      <c r="A1272" s="33">
        <f t="shared" si="251"/>
        <v>2000</v>
      </c>
      <c r="B1272" s="33">
        <f t="shared" si="252"/>
        <v>2400</v>
      </c>
      <c r="C1272" s="34" t="s">
        <v>17</v>
      </c>
      <c r="D1272" s="34" t="str">
        <f t="shared" si="253"/>
        <v>2</v>
      </c>
      <c r="E1272" s="34">
        <f t="shared" si="254"/>
        <v>5</v>
      </c>
      <c r="F1272" s="34" t="str">
        <f t="shared" si="255"/>
        <v>04</v>
      </c>
      <c r="G1272" s="34" t="str">
        <f t="shared" si="256"/>
        <v>005</v>
      </c>
      <c r="H1272" s="33" t="str">
        <f t="shared" si="257"/>
        <v>E001</v>
      </c>
      <c r="I1272" s="34">
        <f t="shared" si="258"/>
        <v>24901</v>
      </c>
      <c r="J1272" s="34">
        <f t="shared" si="249"/>
        <v>1</v>
      </c>
      <c r="K1272" s="34">
        <f t="shared" si="259"/>
        <v>4</v>
      </c>
      <c r="L1272" s="34">
        <f t="shared" si="260"/>
        <v>4</v>
      </c>
      <c r="M1272" s="34" t="s">
        <v>22</v>
      </c>
      <c r="N1272" s="32">
        <v>40060</v>
      </c>
      <c r="O1272" s="32" t="s">
        <v>55</v>
      </c>
      <c r="P1272" s="32">
        <v>57</v>
      </c>
      <c r="Q1272" s="32">
        <v>1</v>
      </c>
      <c r="R1272" s="32">
        <v>24901</v>
      </c>
      <c r="S1272" s="37">
        <f t="shared" si="250"/>
        <v>0</v>
      </c>
      <c r="T1272" s="37">
        <v>0</v>
      </c>
      <c r="U1272" s="37">
        <v>0</v>
      </c>
      <c r="V1272" s="37">
        <v>0</v>
      </c>
      <c r="W1272" s="37">
        <v>0</v>
      </c>
      <c r="X1272" s="37">
        <v>0</v>
      </c>
      <c r="Y1272" s="37">
        <v>0</v>
      </c>
      <c r="Z1272" s="37">
        <v>0</v>
      </c>
      <c r="AA1272" s="37">
        <v>0</v>
      </c>
      <c r="AB1272" s="37">
        <v>0</v>
      </c>
      <c r="AC1272" s="37">
        <v>0</v>
      </c>
      <c r="AD1272" s="37">
        <v>0</v>
      </c>
      <c r="AE1272" s="37">
        <v>0</v>
      </c>
      <c r="AG1272" s="36">
        <v>0</v>
      </c>
      <c r="AH1272" s="24">
        <f t="shared" si="261"/>
        <v>0</v>
      </c>
    </row>
    <row r="1273" spans="1:34" x14ac:dyDescent="0.2">
      <c r="A1273" s="33">
        <f t="shared" si="251"/>
        <v>2000</v>
      </c>
      <c r="B1273" s="33">
        <f t="shared" si="252"/>
        <v>2500</v>
      </c>
      <c r="C1273" s="34" t="s">
        <v>17</v>
      </c>
      <c r="D1273" s="34" t="str">
        <f t="shared" si="253"/>
        <v>2</v>
      </c>
      <c r="E1273" s="34">
        <f t="shared" si="254"/>
        <v>5</v>
      </c>
      <c r="F1273" s="34" t="str">
        <f t="shared" si="255"/>
        <v>04</v>
      </c>
      <c r="G1273" s="34" t="str">
        <f t="shared" si="256"/>
        <v>005</v>
      </c>
      <c r="H1273" s="33" t="str">
        <f t="shared" si="257"/>
        <v>E001</v>
      </c>
      <c r="I1273" s="34">
        <f t="shared" si="258"/>
        <v>25101</v>
      </c>
      <c r="J1273" s="34">
        <f t="shared" si="249"/>
        <v>1</v>
      </c>
      <c r="K1273" s="34">
        <f t="shared" si="259"/>
        <v>4</v>
      </c>
      <c r="L1273" s="34">
        <f t="shared" si="260"/>
        <v>4</v>
      </c>
      <c r="M1273" s="34" t="s">
        <v>22</v>
      </c>
      <c r="N1273" s="32">
        <v>40060</v>
      </c>
      <c r="O1273" s="32" t="s">
        <v>55</v>
      </c>
      <c r="P1273" s="32">
        <v>57</v>
      </c>
      <c r="Q1273" s="32">
        <v>1</v>
      </c>
      <c r="R1273" s="32">
        <v>25101</v>
      </c>
      <c r="S1273" s="37">
        <f t="shared" si="250"/>
        <v>55124.5</v>
      </c>
      <c r="T1273" s="37">
        <v>0</v>
      </c>
      <c r="U1273" s="37">
        <v>2000</v>
      </c>
      <c r="V1273" s="37">
        <v>2000</v>
      </c>
      <c r="W1273" s="37">
        <v>14999.98</v>
      </c>
      <c r="X1273" s="37">
        <v>0</v>
      </c>
      <c r="Y1273" s="37">
        <v>0</v>
      </c>
      <c r="Z1273" s="37">
        <v>21600.21</v>
      </c>
      <c r="AA1273" s="37">
        <v>0</v>
      </c>
      <c r="AB1273" s="37">
        <v>12399.99</v>
      </c>
      <c r="AC1273" s="37">
        <v>2124.3200000000002</v>
      </c>
      <c r="AD1273" s="37">
        <v>0</v>
      </c>
      <c r="AE1273" s="37">
        <v>0</v>
      </c>
      <c r="AG1273" s="36">
        <v>55124.5</v>
      </c>
      <c r="AH1273" s="24">
        <f t="shared" si="261"/>
        <v>0</v>
      </c>
    </row>
    <row r="1274" spans="1:34" x14ac:dyDescent="0.2">
      <c r="A1274" s="33">
        <f t="shared" si="251"/>
        <v>2000</v>
      </c>
      <c r="B1274" s="33">
        <f t="shared" si="252"/>
        <v>2500</v>
      </c>
      <c r="C1274" s="34" t="s">
        <v>17</v>
      </c>
      <c r="D1274" s="34" t="str">
        <f t="shared" si="253"/>
        <v>2</v>
      </c>
      <c r="E1274" s="34">
        <f t="shared" si="254"/>
        <v>5</v>
      </c>
      <c r="F1274" s="34" t="str">
        <f t="shared" si="255"/>
        <v>04</v>
      </c>
      <c r="G1274" s="34" t="str">
        <f t="shared" si="256"/>
        <v>005</v>
      </c>
      <c r="H1274" s="33" t="str">
        <f t="shared" si="257"/>
        <v>E001</v>
      </c>
      <c r="I1274" s="34">
        <f t="shared" si="258"/>
        <v>25301</v>
      </c>
      <c r="J1274" s="34">
        <f t="shared" si="249"/>
        <v>1</v>
      </c>
      <c r="K1274" s="34">
        <f t="shared" si="259"/>
        <v>4</v>
      </c>
      <c r="L1274" s="34">
        <f t="shared" si="260"/>
        <v>4</v>
      </c>
      <c r="M1274" s="34" t="s">
        <v>22</v>
      </c>
      <c r="N1274" s="32">
        <v>40060</v>
      </c>
      <c r="O1274" s="32" t="s">
        <v>55</v>
      </c>
      <c r="P1274" s="32">
        <v>57</v>
      </c>
      <c r="Q1274" s="32">
        <v>1</v>
      </c>
      <c r="R1274" s="32">
        <v>25301</v>
      </c>
      <c r="S1274" s="37">
        <f t="shared" si="250"/>
        <v>0</v>
      </c>
      <c r="T1274" s="37">
        <v>0</v>
      </c>
      <c r="U1274" s="37">
        <v>0</v>
      </c>
      <c r="V1274" s="37">
        <v>0</v>
      </c>
      <c r="W1274" s="37">
        <v>0</v>
      </c>
      <c r="X1274" s="37">
        <v>0</v>
      </c>
      <c r="Y1274" s="37">
        <v>0</v>
      </c>
      <c r="Z1274" s="37">
        <v>0</v>
      </c>
      <c r="AA1274" s="37">
        <v>0</v>
      </c>
      <c r="AB1274" s="37">
        <v>0</v>
      </c>
      <c r="AC1274" s="37">
        <v>0</v>
      </c>
      <c r="AD1274" s="37">
        <v>0</v>
      </c>
      <c r="AE1274" s="37">
        <v>0</v>
      </c>
      <c r="AG1274" s="36">
        <v>0</v>
      </c>
      <c r="AH1274" s="24">
        <f t="shared" si="261"/>
        <v>0</v>
      </c>
    </row>
    <row r="1275" spans="1:34" x14ac:dyDescent="0.2">
      <c r="A1275" s="33">
        <f t="shared" si="251"/>
        <v>2000</v>
      </c>
      <c r="B1275" s="33">
        <f t="shared" si="252"/>
        <v>2500</v>
      </c>
      <c r="C1275" s="34" t="s">
        <v>17</v>
      </c>
      <c r="D1275" s="34" t="str">
        <f t="shared" si="253"/>
        <v>2</v>
      </c>
      <c r="E1275" s="34">
        <f t="shared" si="254"/>
        <v>5</v>
      </c>
      <c r="F1275" s="34" t="str">
        <f t="shared" si="255"/>
        <v>04</v>
      </c>
      <c r="G1275" s="34" t="str">
        <f t="shared" si="256"/>
        <v>005</v>
      </c>
      <c r="H1275" s="33" t="str">
        <f t="shared" si="257"/>
        <v>E001</v>
      </c>
      <c r="I1275" s="34">
        <f t="shared" si="258"/>
        <v>25401</v>
      </c>
      <c r="J1275" s="34">
        <f t="shared" si="249"/>
        <v>1</v>
      </c>
      <c r="K1275" s="34">
        <f t="shared" si="259"/>
        <v>4</v>
      </c>
      <c r="L1275" s="34">
        <f t="shared" si="260"/>
        <v>4</v>
      </c>
      <c r="M1275" s="34" t="s">
        <v>22</v>
      </c>
      <c r="N1275" s="32">
        <v>40060</v>
      </c>
      <c r="O1275" s="32" t="s">
        <v>55</v>
      </c>
      <c r="P1275" s="32">
        <v>57</v>
      </c>
      <c r="Q1275" s="32">
        <v>1</v>
      </c>
      <c r="R1275" s="32">
        <v>25401</v>
      </c>
      <c r="S1275" s="37">
        <f t="shared" si="250"/>
        <v>2768.17</v>
      </c>
      <c r="T1275" s="37">
        <v>0</v>
      </c>
      <c r="U1275" s="37">
        <v>0</v>
      </c>
      <c r="V1275" s="37">
        <v>0</v>
      </c>
      <c r="W1275" s="37">
        <v>0</v>
      </c>
      <c r="X1275" s="37">
        <v>0</v>
      </c>
      <c r="Y1275" s="37">
        <v>0</v>
      </c>
      <c r="Z1275" s="37">
        <v>0</v>
      </c>
      <c r="AA1275" s="37">
        <v>0</v>
      </c>
      <c r="AB1275" s="37">
        <v>2768.17</v>
      </c>
      <c r="AC1275" s="37">
        <v>0</v>
      </c>
      <c r="AD1275" s="37">
        <v>0</v>
      </c>
      <c r="AE1275" s="37">
        <v>0</v>
      </c>
      <c r="AG1275" s="36">
        <v>2768.17</v>
      </c>
      <c r="AH1275" s="24">
        <f t="shared" si="261"/>
        <v>0</v>
      </c>
    </row>
    <row r="1276" spans="1:34" x14ac:dyDescent="0.2">
      <c r="A1276" s="33">
        <f t="shared" si="251"/>
        <v>2000</v>
      </c>
      <c r="B1276" s="33">
        <f t="shared" si="252"/>
        <v>2600</v>
      </c>
      <c r="C1276" s="34" t="s">
        <v>17</v>
      </c>
      <c r="D1276" s="34" t="str">
        <f t="shared" si="253"/>
        <v>2</v>
      </c>
      <c r="E1276" s="34">
        <f t="shared" si="254"/>
        <v>5</v>
      </c>
      <c r="F1276" s="34" t="str">
        <f t="shared" si="255"/>
        <v>04</v>
      </c>
      <c r="G1276" s="34" t="str">
        <f t="shared" si="256"/>
        <v>005</v>
      </c>
      <c r="H1276" s="33" t="str">
        <f t="shared" si="257"/>
        <v>E001</v>
      </c>
      <c r="I1276" s="34">
        <f t="shared" si="258"/>
        <v>26102</v>
      </c>
      <c r="J1276" s="34">
        <f t="shared" si="249"/>
        <v>1</v>
      </c>
      <c r="K1276" s="34">
        <f t="shared" si="259"/>
        <v>4</v>
      </c>
      <c r="L1276" s="34">
        <f t="shared" si="260"/>
        <v>4</v>
      </c>
      <c r="M1276" s="34" t="s">
        <v>22</v>
      </c>
      <c r="N1276" s="32">
        <v>40060</v>
      </c>
      <c r="O1276" s="32" t="s">
        <v>55</v>
      </c>
      <c r="P1276" s="32">
        <v>57</v>
      </c>
      <c r="Q1276" s="32">
        <v>1</v>
      </c>
      <c r="R1276" s="32">
        <v>26102</v>
      </c>
      <c r="S1276" s="37">
        <f t="shared" si="250"/>
        <v>5880</v>
      </c>
      <c r="T1276" s="37">
        <v>0</v>
      </c>
      <c r="U1276" s="37">
        <v>0</v>
      </c>
      <c r="V1276" s="37">
        <v>0</v>
      </c>
      <c r="W1276" s="37">
        <v>0</v>
      </c>
      <c r="X1276" s="37">
        <v>0</v>
      </c>
      <c r="Y1276" s="37">
        <v>0</v>
      </c>
      <c r="Z1276" s="37">
        <v>5880</v>
      </c>
      <c r="AA1276" s="37">
        <v>0</v>
      </c>
      <c r="AB1276" s="37">
        <v>0</v>
      </c>
      <c r="AC1276" s="37">
        <v>0</v>
      </c>
      <c r="AD1276" s="37">
        <v>0</v>
      </c>
      <c r="AE1276" s="37">
        <v>0</v>
      </c>
      <c r="AG1276" s="36">
        <v>5880</v>
      </c>
      <c r="AH1276" s="24">
        <f t="shared" si="261"/>
        <v>0</v>
      </c>
    </row>
    <row r="1277" spans="1:34" x14ac:dyDescent="0.2">
      <c r="A1277" s="33">
        <f t="shared" si="251"/>
        <v>2000</v>
      </c>
      <c r="B1277" s="33">
        <f t="shared" si="252"/>
        <v>2900</v>
      </c>
      <c r="C1277" s="34" t="s">
        <v>17</v>
      </c>
      <c r="D1277" s="34" t="str">
        <f t="shared" si="253"/>
        <v>2</v>
      </c>
      <c r="E1277" s="34">
        <f t="shared" si="254"/>
        <v>5</v>
      </c>
      <c r="F1277" s="34" t="str">
        <f t="shared" si="255"/>
        <v>04</v>
      </c>
      <c r="G1277" s="34" t="str">
        <f t="shared" si="256"/>
        <v>005</v>
      </c>
      <c r="H1277" s="33" t="str">
        <f t="shared" si="257"/>
        <v>E001</v>
      </c>
      <c r="I1277" s="34">
        <f t="shared" si="258"/>
        <v>29201</v>
      </c>
      <c r="J1277" s="34">
        <f t="shared" si="249"/>
        <v>1</v>
      </c>
      <c r="K1277" s="34">
        <f t="shared" si="259"/>
        <v>4</v>
      </c>
      <c r="L1277" s="34">
        <f t="shared" si="260"/>
        <v>4</v>
      </c>
      <c r="M1277" s="34" t="s">
        <v>22</v>
      </c>
      <c r="N1277" s="32">
        <v>40060</v>
      </c>
      <c r="O1277" s="32" t="s">
        <v>55</v>
      </c>
      <c r="P1277" s="32">
        <v>57</v>
      </c>
      <c r="Q1277" s="32">
        <v>1</v>
      </c>
      <c r="R1277" s="32">
        <v>29201</v>
      </c>
      <c r="S1277" s="37">
        <f t="shared" si="250"/>
        <v>465.49</v>
      </c>
      <c r="T1277" s="37">
        <v>0</v>
      </c>
      <c r="U1277" s="37">
        <v>0</v>
      </c>
      <c r="V1277" s="37">
        <v>0</v>
      </c>
      <c r="W1277" s="37">
        <v>0</v>
      </c>
      <c r="X1277" s="37">
        <v>0</v>
      </c>
      <c r="Y1277" s="37">
        <v>0</v>
      </c>
      <c r="Z1277" s="37">
        <v>0</v>
      </c>
      <c r="AA1277" s="37">
        <v>465.49</v>
      </c>
      <c r="AB1277" s="37">
        <v>0</v>
      </c>
      <c r="AC1277" s="37">
        <v>0</v>
      </c>
      <c r="AD1277" s="37">
        <v>0</v>
      </c>
      <c r="AE1277" s="37">
        <v>0</v>
      </c>
      <c r="AG1277" s="36">
        <v>465.49</v>
      </c>
      <c r="AH1277" s="24">
        <f t="shared" si="261"/>
        <v>0</v>
      </c>
    </row>
    <row r="1278" spans="1:34" x14ac:dyDescent="0.2">
      <c r="A1278" s="33">
        <f t="shared" si="251"/>
        <v>3000</v>
      </c>
      <c r="B1278" s="33">
        <f t="shared" si="252"/>
        <v>3300</v>
      </c>
      <c r="C1278" s="34" t="s">
        <v>17</v>
      </c>
      <c r="D1278" s="34" t="str">
        <f t="shared" si="253"/>
        <v>2</v>
      </c>
      <c r="E1278" s="34">
        <f t="shared" si="254"/>
        <v>5</v>
      </c>
      <c r="F1278" s="34" t="str">
        <f t="shared" si="255"/>
        <v>04</v>
      </c>
      <c r="G1278" s="34" t="str">
        <f t="shared" si="256"/>
        <v>005</v>
      </c>
      <c r="H1278" s="33" t="str">
        <f t="shared" si="257"/>
        <v>E001</v>
      </c>
      <c r="I1278" s="34">
        <f t="shared" si="258"/>
        <v>33604</v>
      </c>
      <c r="J1278" s="34">
        <f t="shared" si="249"/>
        <v>1</v>
      </c>
      <c r="K1278" s="34">
        <f t="shared" si="259"/>
        <v>4</v>
      </c>
      <c r="L1278" s="34">
        <f t="shared" si="260"/>
        <v>4</v>
      </c>
      <c r="M1278" s="34" t="s">
        <v>22</v>
      </c>
      <c r="N1278" s="32">
        <v>40060</v>
      </c>
      <c r="O1278" s="32" t="s">
        <v>55</v>
      </c>
      <c r="P1278" s="32">
        <v>57</v>
      </c>
      <c r="Q1278" s="32">
        <v>1</v>
      </c>
      <c r="R1278" s="32">
        <v>33604</v>
      </c>
      <c r="S1278" s="37">
        <f t="shared" si="250"/>
        <v>14321.36</v>
      </c>
      <c r="T1278" s="37">
        <v>0</v>
      </c>
      <c r="U1278" s="37">
        <v>0</v>
      </c>
      <c r="V1278" s="37">
        <v>0</v>
      </c>
      <c r="W1278" s="37">
        <v>2703.96</v>
      </c>
      <c r="X1278" s="37">
        <v>0</v>
      </c>
      <c r="Y1278" s="37">
        <v>0</v>
      </c>
      <c r="Z1278" s="37">
        <v>0</v>
      </c>
      <c r="AA1278" s="37">
        <v>0</v>
      </c>
      <c r="AB1278" s="37">
        <v>1850.2</v>
      </c>
      <c r="AC1278" s="37">
        <v>9707.2000000000007</v>
      </c>
      <c r="AD1278" s="37">
        <v>60</v>
      </c>
      <c r="AE1278" s="37">
        <v>0</v>
      </c>
      <c r="AG1278" s="36">
        <v>14321.36</v>
      </c>
      <c r="AH1278" s="24">
        <f t="shared" si="261"/>
        <v>0</v>
      </c>
    </row>
    <row r="1279" spans="1:34" x14ac:dyDescent="0.2">
      <c r="A1279" s="33">
        <f t="shared" si="251"/>
        <v>3000</v>
      </c>
      <c r="B1279" s="33">
        <f t="shared" si="252"/>
        <v>3300</v>
      </c>
      <c r="C1279" s="34" t="s">
        <v>17</v>
      </c>
      <c r="D1279" s="34" t="str">
        <f t="shared" si="253"/>
        <v>2</v>
      </c>
      <c r="E1279" s="34">
        <f t="shared" si="254"/>
        <v>5</v>
      </c>
      <c r="F1279" s="34" t="str">
        <f t="shared" si="255"/>
        <v>04</v>
      </c>
      <c r="G1279" s="34" t="str">
        <f t="shared" si="256"/>
        <v>005</v>
      </c>
      <c r="H1279" s="33" t="str">
        <f t="shared" si="257"/>
        <v>E001</v>
      </c>
      <c r="I1279" s="34">
        <f t="shared" si="258"/>
        <v>33903</v>
      </c>
      <c r="J1279" s="34">
        <f t="shared" si="249"/>
        <v>1</v>
      </c>
      <c r="K1279" s="34">
        <f t="shared" si="259"/>
        <v>4</v>
      </c>
      <c r="L1279" s="34">
        <f t="shared" si="260"/>
        <v>4</v>
      </c>
      <c r="M1279" s="34" t="s">
        <v>22</v>
      </c>
      <c r="N1279" s="32">
        <v>40060</v>
      </c>
      <c r="O1279" s="32" t="s">
        <v>55</v>
      </c>
      <c r="P1279" s="32">
        <v>57</v>
      </c>
      <c r="Q1279" s="32">
        <v>1</v>
      </c>
      <c r="R1279" s="32">
        <v>33903</v>
      </c>
      <c r="S1279" s="37">
        <f t="shared" si="250"/>
        <v>58703.6</v>
      </c>
      <c r="T1279" s="37">
        <v>0</v>
      </c>
      <c r="U1279" s="37">
        <v>0</v>
      </c>
      <c r="V1279" s="37">
        <v>0</v>
      </c>
      <c r="W1279" s="37">
        <v>48671.31</v>
      </c>
      <c r="X1279" s="37">
        <v>0</v>
      </c>
      <c r="Y1279" s="37">
        <v>10032.290000000001</v>
      </c>
      <c r="Z1279" s="37">
        <v>0</v>
      </c>
      <c r="AA1279" s="37">
        <v>0</v>
      </c>
      <c r="AB1279" s="37">
        <v>0</v>
      </c>
      <c r="AC1279" s="37">
        <v>0</v>
      </c>
      <c r="AD1279" s="37">
        <v>0</v>
      </c>
      <c r="AE1279" s="37">
        <v>0</v>
      </c>
      <c r="AG1279" s="36">
        <v>58703.6</v>
      </c>
      <c r="AH1279" s="24">
        <f t="shared" si="261"/>
        <v>0</v>
      </c>
    </row>
    <row r="1280" spans="1:34" x14ac:dyDescent="0.2">
      <c r="A1280" s="33">
        <f t="shared" si="251"/>
        <v>3000</v>
      </c>
      <c r="B1280" s="33">
        <f t="shared" si="252"/>
        <v>3500</v>
      </c>
      <c r="C1280" s="34" t="s">
        <v>17</v>
      </c>
      <c r="D1280" s="34" t="str">
        <f t="shared" si="253"/>
        <v>2</v>
      </c>
      <c r="E1280" s="34">
        <f t="shared" si="254"/>
        <v>5</v>
      </c>
      <c r="F1280" s="34" t="str">
        <f t="shared" si="255"/>
        <v>04</v>
      </c>
      <c r="G1280" s="34" t="str">
        <f t="shared" si="256"/>
        <v>005</v>
      </c>
      <c r="H1280" s="33" t="str">
        <f t="shared" si="257"/>
        <v>E001</v>
      </c>
      <c r="I1280" s="34">
        <f t="shared" si="258"/>
        <v>35201</v>
      </c>
      <c r="J1280" s="34">
        <f t="shared" si="249"/>
        <v>1</v>
      </c>
      <c r="K1280" s="34">
        <f t="shared" si="259"/>
        <v>4</v>
      </c>
      <c r="L1280" s="34">
        <f t="shared" si="260"/>
        <v>4</v>
      </c>
      <c r="M1280" s="34" t="s">
        <v>22</v>
      </c>
      <c r="N1280" s="32">
        <v>40060</v>
      </c>
      <c r="O1280" s="32" t="s">
        <v>55</v>
      </c>
      <c r="P1280" s="32">
        <v>57</v>
      </c>
      <c r="Q1280" s="32">
        <v>1</v>
      </c>
      <c r="R1280" s="32">
        <v>35201</v>
      </c>
      <c r="S1280" s="37">
        <f t="shared" si="250"/>
        <v>1972</v>
      </c>
      <c r="T1280" s="37">
        <v>0</v>
      </c>
      <c r="U1280" s="37">
        <v>0</v>
      </c>
      <c r="V1280" s="37">
        <v>0</v>
      </c>
      <c r="W1280" s="37">
        <v>0</v>
      </c>
      <c r="X1280" s="37">
        <v>0</v>
      </c>
      <c r="Y1280" s="37">
        <v>1972</v>
      </c>
      <c r="Z1280" s="37">
        <v>0</v>
      </c>
      <c r="AA1280" s="37">
        <v>0</v>
      </c>
      <c r="AB1280" s="37">
        <v>0</v>
      </c>
      <c r="AC1280" s="37">
        <v>0</v>
      </c>
      <c r="AD1280" s="37">
        <v>0</v>
      </c>
      <c r="AE1280" s="37">
        <v>0</v>
      </c>
      <c r="AG1280" s="36">
        <v>1972</v>
      </c>
      <c r="AH1280" s="24">
        <f t="shared" si="261"/>
        <v>0</v>
      </c>
    </row>
    <row r="1281" spans="1:34" x14ac:dyDescent="0.2">
      <c r="A1281" s="33">
        <f t="shared" si="251"/>
        <v>3000</v>
      </c>
      <c r="B1281" s="33">
        <f t="shared" si="252"/>
        <v>3700</v>
      </c>
      <c r="C1281" s="34" t="s">
        <v>17</v>
      </c>
      <c r="D1281" s="34" t="str">
        <f t="shared" si="253"/>
        <v>2</v>
      </c>
      <c r="E1281" s="34">
        <f t="shared" si="254"/>
        <v>5</v>
      </c>
      <c r="F1281" s="34" t="str">
        <f t="shared" si="255"/>
        <v>04</v>
      </c>
      <c r="G1281" s="34" t="str">
        <f t="shared" si="256"/>
        <v>005</v>
      </c>
      <c r="H1281" s="33" t="str">
        <f t="shared" si="257"/>
        <v>E001</v>
      </c>
      <c r="I1281" s="34">
        <f t="shared" si="258"/>
        <v>37204</v>
      </c>
      <c r="J1281" s="34">
        <f t="shared" si="249"/>
        <v>1</v>
      </c>
      <c r="K1281" s="34">
        <f t="shared" si="259"/>
        <v>4</v>
      </c>
      <c r="L1281" s="34">
        <f t="shared" si="260"/>
        <v>4</v>
      </c>
      <c r="M1281" s="34" t="s">
        <v>22</v>
      </c>
      <c r="N1281" s="32">
        <v>40060</v>
      </c>
      <c r="O1281" s="32" t="s">
        <v>55</v>
      </c>
      <c r="P1281" s="32">
        <v>57</v>
      </c>
      <c r="Q1281" s="32">
        <v>1</v>
      </c>
      <c r="R1281" s="32">
        <v>37204</v>
      </c>
      <c r="S1281" s="37">
        <f t="shared" si="250"/>
        <v>1500</v>
      </c>
      <c r="T1281" s="37">
        <v>0</v>
      </c>
      <c r="U1281" s="37">
        <v>0</v>
      </c>
      <c r="V1281" s="37">
        <v>0</v>
      </c>
      <c r="W1281" s="37">
        <v>0</v>
      </c>
      <c r="X1281" s="37">
        <v>0</v>
      </c>
      <c r="Y1281" s="37">
        <v>0</v>
      </c>
      <c r="Z1281" s="37">
        <v>0</v>
      </c>
      <c r="AA1281" s="37">
        <v>0</v>
      </c>
      <c r="AB1281" s="37">
        <v>0</v>
      </c>
      <c r="AC1281" s="37">
        <v>0</v>
      </c>
      <c r="AD1281" s="37">
        <v>1500</v>
      </c>
      <c r="AE1281" s="37">
        <v>0</v>
      </c>
      <c r="AG1281" s="36">
        <v>1500</v>
      </c>
      <c r="AH1281" s="24">
        <f t="shared" si="261"/>
        <v>0</v>
      </c>
    </row>
    <row r="1282" spans="1:34" x14ac:dyDescent="0.2">
      <c r="A1282" s="33">
        <f t="shared" si="251"/>
        <v>3000</v>
      </c>
      <c r="B1282" s="33">
        <f t="shared" si="252"/>
        <v>3700</v>
      </c>
      <c r="C1282" s="34" t="s">
        <v>17</v>
      </c>
      <c r="D1282" s="34" t="str">
        <f t="shared" si="253"/>
        <v>2</v>
      </c>
      <c r="E1282" s="34">
        <f t="shared" si="254"/>
        <v>5</v>
      </c>
      <c r="F1282" s="34" t="str">
        <f t="shared" si="255"/>
        <v>04</v>
      </c>
      <c r="G1282" s="34" t="str">
        <f t="shared" si="256"/>
        <v>005</v>
      </c>
      <c r="H1282" s="33" t="str">
        <f t="shared" si="257"/>
        <v>E001</v>
      </c>
      <c r="I1282" s="34">
        <f t="shared" si="258"/>
        <v>37501</v>
      </c>
      <c r="J1282" s="34">
        <f t="shared" si="249"/>
        <v>1</v>
      </c>
      <c r="K1282" s="34">
        <f t="shared" si="259"/>
        <v>4</v>
      </c>
      <c r="L1282" s="34">
        <f t="shared" si="260"/>
        <v>4</v>
      </c>
      <c r="M1282" s="34" t="s">
        <v>22</v>
      </c>
      <c r="N1282" s="32">
        <v>40060</v>
      </c>
      <c r="O1282" s="32" t="s">
        <v>55</v>
      </c>
      <c r="P1282" s="32">
        <v>57</v>
      </c>
      <c r="Q1282" s="32">
        <v>1</v>
      </c>
      <c r="R1282" s="32">
        <v>37501</v>
      </c>
      <c r="S1282" s="37">
        <f t="shared" si="250"/>
        <v>1470</v>
      </c>
      <c r="T1282" s="37">
        <v>0</v>
      </c>
      <c r="U1282" s="37">
        <v>0</v>
      </c>
      <c r="V1282" s="37">
        <v>0</v>
      </c>
      <c r="W1282" s="37">
        <v>0</v>
      </c>
      <c r="X1282" s="37">
        <v>0</v>
      </c>
      <c r="Y1282" s="37">
        <v>0</v>
      </c>
      <c r="Z1282" s="37">
        <v>0</v>
      </c>
      <c r="AA1282" s="37">
        <v>0</v>
      </c>
      <c r="AB1282" s="37">
        <v>0</v>
      </c>
      <c r="AC1282" s="37">
        <v>0</v>
      </c>
      <c r="AD1282" s="37">
        <v>1470</v>
      </c>
      <c r="AE1282" s="37">
        <v>0</v>
      </c>
      <c r="AG1282" s="36">
        <v>1470</v>
      </c>
      <c r="AH1282" s="24">
        <f t="shared" si="261"/>
        <v>0</v>
      </c>
    </row>
    <row r="1283" spans="1:34" x14ac:dyDescent="0.2">
      <c r="A1283" s="33">
        <f t="shared" si="251"/>
        <v>2000</v>
      </c>
      <c r="B1283" s="33">
        <f t="shared" si="252"/>
        <v>2200</v>
      </c>
      <c r="C1283" s="34" t="s">
        <v>17</v>
      </c>
      <c r="D1283" s="34" t="str">
        <f t="shared" si="253"/>
        <v>2</v>
      </c>
      <c r="E1283" s="34">
        <f t="shared" si="254"/>
        <v>5</v>
      </c>
      <c r="F1283" s="34" t="str">
        <f t="shared" si="255"/>
        <v>04</v>
      </c>
      <c r="G1283" s="34" t="str">
        <f t="shared" si="256"/>
        <v>005</v>
      </c>
      <c r="H1283" s="33" t="str">
        <f t="shared" si="257"/>
        <v>E001</v>
      </c>
      <c r="I1283" s="34">
        <f t="shared" si="258"/>
        <v>22201</v>
      </c>
      <c r="J1283" s="34">
        <f t="shared" ref="J1283:J1327" si="262">IF($A1283&lt;=4000,1,IF($A1283=5000,2,IF($A1283=6000,3,"")))</f>
        <v>1</v>
      </c>
      <c r="K1283" s="34">
        <f t="shared" si="259"/>
        <v>1</v>
      </c>
      <c r="L1283" s="34">
        <f t="shared" si="260"/>
        <v>4</v>
      </c>
      <c r="M1283" s="34" t="s">
        <v>22</v>
      </c>
      <c r="N1283" s="30">
        <v>40060</v>
      </c>
      <c r="O1283" s="30" t="s">
        <v>55</v>
      </c>
      <c r="P1283" s="30">
        <v>57</v>
      </c>
      <c r="Q1283" s="30">
        <v>2</v>
      </c>
      <c r="R1283" s="30">
        <v>22201</v>
      </c>
      <c r="S1283" s="24">
        <f t="shared" ref="S1283:S1327" si="263">SUM(T1283:AE1283)</f>
        <v>28603.88</v>
      </c>
      <c r="T1283" s="24"/>
      <c r="U1283" s="24">
        <v>0</v>
      </c>
      <c r="V1283" s="24"/>
      <c r="W1283" s="24">
        <v>4000</v>
      </c>
      <c r="X1283" s="24">
        <v>6000</v>
      </c>
      <c r="Y1283" s="24">
        <v>5000</v>
      </c>
      <c r="Z1283" s="24"/>
      <c r="AA1283" s="24"/>
      <c r="AB1283" s="24">
        <v>5603.88</v>
      </c>
      <c r="AC1283" s="24"/>
      <c r="AD1283" s="24"/>
      <c r="AE1283" s="24">
        <v>8000</v>
      </c>
      <c r="AF1283" s="24"/>
      <c r="AG1283" s="35">
        <v>28603.88</v>
      </c>
      <c r="AH1283" s="24">
        <f t="shared" si="261"/>
        <v>0</v>
      </c>
    </row>
    <row r="1284" spans="1:34" x14ac:dyDescent="0.2">
      <c r="A1284" s="33">
        <f t="shared" ref="A1284:A1327" si="264">LEFT(B1284,1)*1000</f>
        <v>2000</v>
      </c>
      <c r="B1284" s="33">
        <f t="shared" ref="B1284:B1327" si="265">LEFT(R1284,2)*100</f>
        <v>2400</v>
      </c>
      <c r="C1284" s="34" t="s">
        <v>17</v>
      </c>
      <c r="D1284" s="34" t="str">
        <f t="shared" ref="D1284:D1327" si="266">IF($H1284="O001",1,"2")</f>
        <v>2</v>
      </c>
      <c r="E1284" s="34">
        <f t="shared" ref="E1284:E1327" si="267">IF($H1284="O001",3,5)</f>
        <v>5</v>
      </c>
      <c r="F1284" s="34" t="str">
        <f t="shared" ref="F1284:F1327" si="268">IF($H1284="E001","04",IF($H1284="M001","04",IF($H1284="O001","04","")))</f>
        <v>04</v>
      </c>
      <c r="G1284" s="34" t="str">
        <f t="shared" ref="G1284:G1327" si="269">IF($H1284="E001","005",IF($H1284="M001","002",IF($H1284="O001","001","")))</f>
        <v>005</v>
      </c>
      <c r="H1284" s="33" t="str">
        <f t="shared" ref="H1284:H1327" si="270">LEFT($O1284,2)&amp;"01"</f>
        <v>E001</v>
      </c>
      <c r="I1284" s="34">
        <f t="shared" ref="I1284:I1327" si="271">R1284</f>
        <v>24101</v>
      </c>
      <c r="J1284" s="34">
        <f t="shared" si="262"/>
        <v>1</v>
      </c>
      <c r="K1284" s="34">
        <f t="shared" ref="K1284:K1327" si="272">IF($Q1284=1,4,IF($Q1284=4,4,1))</f>
        <v>1</v>
      </c>
      <c r="L1284" s="34">
        <f t="shared" ref="L1284:L1327" si="273">IF(N1284=40010,27,IF(N1284=40020,24,IF(N1284=40030,30,IF(N1284=40040,21,IF(N1284=40050,30,IF(N1284=40060,4,15))))))</f>
        <v>4</v>
      </c>
      <c r="M1284" s="34" t="s">
        <v>22</v>
      </c>
      <c r="N1284" s="30">
        <v>40060</v>
      </c>
      <c r="O1284" s="30" t="s">
        <v>55</v>
      </c>
      <c r="P1284" s="30">
        <v>57</v>
      </c>
      <c r="Q1284" s="30">
        <v>2</v>
      </c>
      <c r="R1284" s="30">
        <v>24101</v>
      </c>
      <c r="S1284" s="24">
        <f t="shared" si="263"/>
        <v>2670.46</v>
      </c>
      <c r="T1284" s="24"/>
      <c r="U1284" s="24"/>
      <c r="V1284" s="24"/>
      <c r="W1284" s="24">
        <v>2382</v>
      </c>
      <c r="X1284" s="24"/>
      <c r="Y1284" s="24"/>
      <c r="Z1284" s="24"/>
      <c r="AA1284" s="24"/>
      <c r="AB1284" s="24"/>
      <c r="AC1284" s="24"/>
      <c r="AD1284" s="24">
        <v>288.45999999999998</v>
      </c>
      <c r="AE1284" s="24"/>
      <c r="AF1284" s="24"/>
      <c r="AG1284" s="35">
        <v>2670.46</v>
      </c>
      <c r="AH1284" s="24">
        <f t="shared" ref="AH1284:AH1327" si="274">S1284-AG1284</f>
        <v>0</v>
      </c>
    </row>
    <row r="1285" spans="1:34" x14ac:dyDescent="0.2">
      <c r="A1285" s="33">
        <f t="shared" si="264"/>
        <v>2000</v>
      </c>
      <c r="B1285" s="33">
        <f t="shared" si="265"/>
        <v>2400</v>
      </c>
      <c r="C1285" s="34" t="s">
        <v>17</v>
      </c>
      <c r="D1285" s="34" t="str">
        <f t="shared" si="266"/>
        <v>2</v>
      </c>
      <c r="E1285" s="34">
        <f t="shared" si="267"/>
        <v>5</v>
      </c>
      <c r="F1285" s="34" t="str">
        <f t="shared" si="268"/>
        <v>04</v>
      </c>
      <c r="G1285" s="34" t="str">
        <f t="shared" si="269"/>
        <v>005</v>
      </c>
      <c r="H1285" s="33" t="str">
        <f t="shared" si="270"/>
        <v>E001</v>
      </c>
      <c r="I1285" s="34">
        <f t="shared" si="271"/>
        <v>24201</v>
      </c>
      <c r="J1285" s="34">
        <f t="shared" si="262"/>
        <v>1</v>
      </c>
      <c r="K1285" s="34">
        <f t="shared" si="272"/>
        <v>1</v>
      </c>
      <c r="L1285" s="34">
        <f t="shared" si="273"/>
        <v>4</v>
      </c>
      <c r="M1285" s="34" t="s">
        <v>22</v>
      </c>
      <c r="N1285" s="30">
        <v>40060</v>
      </c>
      <c r="O1285" s="30" t="s">
        <v>55</v>
      </c>
      <c r="P1285" s="30">
        <v>57</v>
      </c>
      <c r="Q1285" s="30">
        <v>2</v>
      </c>
      <c r="R1285" s="30">
        <v>24201</v>
      </c>
      <c r="S1285" s="24">
        <f t="shared" si="263"/>
        <v>5248.84</v>
      </c>
      <c r="T1285" s="24"/>
      <c r="U1285" s="24"/>
      <c r="V1285" s="24"/>
      <c r="W1285" s="24"/>
      <c r="X1285" s="24"/>
      <c r="Y1285" s="24">
        <v>5248.84</v>
      </c>
      <c r="Z1285" s="24"/>
      <c r="AA1285" s="24"/>
      <c r="AB1285" s="24"/>
      <c r="AC1285" s="24"/>
      <c r="AD1285" s="24"/>
      <c r="AE1285" s="24"/>
      <c r="AF1285" s="24"/>
      <c r="AG1285" s="35">
        <v>5248.84</v>
      </c>
      <c r="AH1285" s="24">
        <f t="shared" si="274"/>
        <v>0</v>
      </c>
    </row>
    <row r="1286" spans="1:34" x14ac:dyDescent="0.2">
      <c r="A1286" s="33">
        <f t="shared" si="264"/>
        <v>2000</v>
      </c>
      <c r="B1286" s="33">
        <f t="shared" si="265"/>
        <v>2400</v>
      </c>
      <c r="C1286" s="34" t="s">
        <v>17</v>
      </c>
      <c r="D1286" s="34" t="str">
        <f t="shared" si="266"/>
        <v>2</v>
      </c>
      <c r="E1286" s="34">
        <f t="shared" si="267"/>
        <v>5</v>
      </c>
      <c r="F1286" s="34" t="str">
        <f t="shared" si="268"/>
        <v>04</v>
      </c>
      <c r="G1286" s="34" t="str">
        <f t="shared" si="269"/>
        <v>005</v>
      </c>
      <c r="H1286" s="33" t="str">
        <f t="shared" si="270"/>
        <v>E001</v>
      </c>
      <c r="I1286" s="34">
        <f t="shared" si="271"/>
        <v>24401</v>
      </c>
      <c r="J1286" s="34">
        <f t="shared" si="262"/>
        <v>1</v>
      </c>
      <c r="K1286" s="34">
        <f t="shared" si="272"/>
        <v>1</v>
      </c>
      <c r="L1286" s="34">
        <f t="shared" si="273"/>
        <v>4</v>
      </c>
      <c r="M1286" s="34" t="s">
        <v>22</v>
      </c>
      <c r="N1286" s="30">
        <v>40060</v>
      </c>
      <c r="O1286" s="30" t="s">
        <v>55</v>
      </c>
      <c r="P1286" s="30">
        <v>57</v>
      </c>
      <c r="Q1286" s="30">
        <v>2</v>
      </c>
      <c r="R1286" s="30">
        <v>24401</v>
      </c>
      <c r="S1286" s="24">
        <f t="shared" si="263"/>
        <v>5145.24</v>
      </c>
      <c r="T1286" s="24"/>
      <c r="U1286" s="24"/>
      <c r="V1286" s="24"/>
      <c r="W1286" s="24">
        <v>5145.24</v>
      </c>
      <c r="X1286" s="24"/>
      <c r="Y1286" s="24"/>
      <c r="Z1286" s="24"/>
      <c r="AA1286" s="24"/>
      <c r="AB1286" s="24"/>
      <c r="AC1286" s="24"/>
      <c r="AD1286" s="24"/>
      <c r="AE1286" s="24"/>
      <c r="AF1286" s="24"/>
      <c r="AG1286" s="35">
        <v>5145.24</v>
      </c>
      <c r="AH1286" s="24">
        <f t="shared" si="274"/>
        <v>0</v>
      </c>
    </row>
    <row r="1287" spans="1:34" x14ac:dyDescent="0.2">
      <c r="A1287" s="33">
        <f t="shared" si="264"/>
        <v>2000</v>
      </c>
      <c r="B1287" s="33">
        <f t="shared" si="265"/>
        <v>2400</v>
      </c>
      <c r="C1287" s="34" t="s">
        <v>17</v>
      </c>
      <c r="D1287" s="34" t="str">
        <f t="shared" si="266"/>
        <v>2</v>
      </c>
      <c r="E1287" s="34">
        <f t="shared" si="267"/>
        <v>5</v>
      </c>
      <c r="F1287" s="34" t="str">
        <f t="shared" si="268"/>
        <v>04</v>
      </c>
      <c r="G1287" s="34" t="str">
        <f t="shared" si="269"/>
        <v>005</v>
      </c>
      <c r="H1287" s="33" t="str">
        <f t="shared" si="270"/>
        <v>E001</v>
      </c>
      <c r="I1287" s="34">
        <f t="shared" si="271"/>
        <v>24701</v>
      </c>
      <c r="J1287" s="34">
        <f t="shared" si="262"/>
        <v>1</v>
      </c>
      <c r="K1287" s="34">
        <f t="shared" si="272"/>
        <v>1</v>
      </c>
      <c r="L1287" s="34">
        <f t="shared" si="273"/>
        <v>4</v>
      </c>
      <c r="M1287" s="34" t="s">
        <v>22</v>
      </c>
      <c r="N1287" s="30">
        <v>40060</v>
      </c>
      <c r="O1287" s="30" t="s">
        <v>55</v>
      </c>
      <c r="P1287" s="30">
        <v>57</v>
      </c>
      <c r="Q1287" s="30">
        <v>2</v>
      </c>
      <c r="R1287" s="30">
        <v>24701</v>
      </c>
      <c r="S1287" s="24">
        <f t="shared" si="263"/>
        <v>14388.27</v>
      </c>
      <c r="T1287" s="24"/>
      <c r="U1287" s="24"/>
      <c r="V1287" s="24">
        <v>7000</v>
      </c>
      <c r="W1287" s="24"/>
      <c r="X1287" s="24"/>
      <c r="Y1287" s="24">
        <v>7388.27</v>
      </c>
      <c r="Z1287" s="24"/>
      <c r="AA1287" s="24"/>
      <c r="AB1287" s="24"/>
      <c r="AC1287" s="24"/>
      <c r="AD1287" s="24"/>
      <c r="AE1287" s="24"/>
      <c r="AF1287" s="24"/>
      <c r="AG1287" s="35">
        <v>14388.27</v>
      </c>
      <c r="AH1287" s="24">
        <f t="shared" si="274"/>
        <v>0</v>
      </c>
    </row>
    <row r="1288" spans="1:34" x14ac:dyDescent="0.2">
      <c r="A1288" s="33">
        <f t="shared" si="264"/>
        <v>2000</v>
      </c>
      <c r="B1288" s="33">
        <f t="shared" si="265"/>
        <v>2400</v>
      </c>
      <c r="C1288" s="34" t="s">
        <v>17</v>
      </c>
      <c r="D1288" s="34" t="str">
        <f t="shared" si="266"/>
        <v>2</v>
      </c>
      <c r="E1288" s="34">
        <f t="shared" si="267"/>
        <v>5</v>
      </c>
      <c r="F1288" s="34" t="str">
        <f t="shared" si="268"/>
        <v>04</v>
      </c>
      <c r="G1288" s="34" t="str">
        <f t="shared" si="269"/>
        <v>005</v>
      </c>
      <c r="H1288" s="33" t="str">
        <f t="shared" si="270"/>
        <v>E001</v>
      </c>
      <c r="I1288" s="34">
        <f t="shared" si="271"/>
        <v>24801</v>
      </c>
      <c r="J1288" s="34">
        <f t="shared" si="262"/>
        <v>1</v>
      </c>
      <c r="K1288" s="34">
        <f t="shared" si="272"/>
        <v>1</v>
      </c>
      <c r="L1288" s="34">
        <f t="shared" si="273"/>
        <v>4</v>
      </c>
      <c r="M1288" s="34" t="s">
        <v>22</v>
      </c>
      <c r="N1288" s="30">
        <v>40060</v>
      </c>
      <c r="O1288" s="30" t="s">
        <v>55</v>
      </c>
      <c r="P1288" s="30">
        <v>57</v>
      </c>
      <c r="Q1288" s="30">
        <v>2</v>
      </c>
      <c r="R1288" s="30">
        <v>24801</v>
      </c>
      <c r="S1288" s="24">
        <f t="shared" si="263"/>
        <v>50289.88</v>
      </c>
      <c r="T1288" s="24"/>
      <c r="U1288" s="24"/>
      <c r="V1288" s="24">
        <v>2000</v>
      </c>
      <c r="W1288" s="24">
        <v>18000</v>
      </c>
      <c r="X1288" s="24">
        <v>10000</v>
      </c>
      <c r="Y1288" s="24">
        <v>11000</v>
      </c>
      <c r="Z1288" s="24">
        <v>2000</v>
      </c>
      <c r="AA1288" s="24">
        <v>3289.88</v>
      </c>
      <c r="AB1288" s="24">
        <v>2000</v>
      </c>
      <c r="AC1288" s="24">
        <v>2000</v>
      </c>
      <c r="AD1288" s="24"/>
      <c r="AE1288" s="24"/>
      <c r="AF1288" s="24"/>
      <c r="AG1288" s="35">
        <v>50289.88</v>
      </c>
      <c r="AH1288" s="24">
        <f t="shared" si="274"/>
        <v>0</v>
      </c>
    </row>
    <row r="1289" spans="1:34" x14ac:dyDescent="0.2">
      <c r="A1289" s="33">
        <f t="shared" si="264"/>
        <v>2000</v>
      </c>
      <c r="B1289" s="33">
        <f t="shared" si="265"/>
        <v>2400</v>
      </c>
      <c r="C1289" s="34" t="s">
        <v>17</v>
      </c>
      <c r="D1289" s="34" t="str">
        <f t="shared" si="266"/>
        <v>2</v>
      </c>
      <c r="E1289" s="34">
        <f t="shared" si="267"/>
        <v>5</v>
      </c>
      <c r="F1289" s="34" t="str">
        <f t="shared" si="268"/>
        <v>04</v>
      </c>
      <c r="G1289" s="34" t="str">
        <f t="shared" si="269"/>
        <v>005</v>
      </c>
      <c r="H1289" s="33" t="str">
        <f t="shared" si="270"/>
        <v>E001</v>
      </c>
      <c r="I1289" s="34">
        <f t="shared" si="271"/>
        <v>24901</v>
      </c>
      <c r="J1289" s="34">
        <f t="shared" si="262"/>
        <v>1</v>
      </c>
      <c r="K1289" s="34">
        <f t="shared" si="272"/>
        <v>1</v>
      </c>
      <c r="L1289" s="34">
        <f t="shared" si="273"/>
        <v>4</v>
      </c>
      <c r="M1289" s="34" t="s">
        <v>22</v>
      </c>
      <c r="N1289" s="30">
        <v>40060</v>
      </c>
      <c r="O1289" s="30" t="s">
        <v>55</v>
      </c>
      <c r="P1289" s="30">
        <v>57</v>
      </c>
      <c r="Q1289" s="30">
        <v>2</v>
      </c>
      <c r="R1289" s="30">
        <v>24901</v>
      </c>
      <c r="S1289" s="24">
        <f t="shared" si="263"/>
        <v>9313</v>
      </c>
      <c r="T1289" s="24"/>
      <c r="U1289" s="24"/>
      <c r="V1289" s="24"/>
      <c r="W1289" s="24">
        <v>8000</v>
      </c>
      <c r="X1289" s="24"/>
      <c r="Y1289" s="24"/>
      <c r="Z1289" s="24">
        <v>1313</v>
      </c>
      <c r="AA1289" s="24"/>
      <c r="AB1289" s="24"/>
      <c r="AC1289" s="24"/>
      <c r="AD1289" s="24"/>
      <c r="AE1289" s="24"/>
      <c r="AF1289" s="24"/>
      <c r="AG1289" s="35">
        <v>9313</v>
      </c>
      <c r="AH1289" s="24">
        <f t="shared" si="274"/>
        <v>0</v>
      </c>
    </row>
    <row r="1290" spans="1:34" x14ac:dyDescent="0.2">
      <c r="A1290" s="33">
        <f t="shared" si="264"/>
        <v>2000</v>
      </c>
      <c r="B1290" s="33">
        <f t="shared" si="265"/>
        <v>2500</v>
      </c>
      <c r="C1290" s="34" t="s">
        <v>17</v>
      </c>
      <c r="D1290" s="34" t="str">
        <f t="shared" si="266"/>
        <v>2</v>
      </c>
      <c r="E1290" s="34">
        <f t="shared" si="267"/>
        <v>5</v>
      </c>
      <c r="F1290" s="34" t="str">
        <f t="shared" si="268"/>
        <v>04</v>
      </c>
      <c r="G1290" s="34" t="str">
        <f t="shared" si="269"/>
        <v>005</v>
      </c>
      <c r="H1290" s="33" t="str">
        <f t="shared" si="270"/>
        <v>E001</v>
      </c>
      <c r="I1290" s="34">
        <f t="shared" si="271"/>
        <v>25101</v>
      </c>
      <c r="J1290" s="34">
        <f t="shared" si="262"/>
        <v>1</v>
      </c>
      <c r="K1290" s="34">
        <f t="shared" si="272"/>
        <v>1</v>
      </c>
      <c r="L1290" s="34">
        <f t="shared" si="273"/>
        <v>4</v>
      </c>
      <c r="M1290" s="34" t="s">
        <v>22</v>
      </c>
      <c r="N1290" s="30">
        <v>40060</v>
      </c>
      <c r="O1290" s="30" t="s">
        <v>55</v>
      </c>
      <c r="P1290" s="30">
        <v>57</v>
      </c>
      <c r="Q1290" s="30">
        <v>2</v>
      </c>
      <c r="R1290" s="30">
        <v>25101</v>
      </c>
      <c r="S1290" s="24">
        <f t="shared" si="263"/>
        <v>218000</v>
      </c>
      <c r="T1290" s="24"/>
      <c r="U1290" s="24">
        <v>0</v>
      </c>
      <c r="V1290" s="24">
        <v>15000</v>
      </c>
      <c r="W1290" s="24">
        <v>20000</v>
      </c>
      <c r="X1290" s="24"/>
      <c r="Y1290" s="24">
        <v>140000</v>
      </c>
      <c r="Z1290" s="24">
        <v>43000</v>
      </c>
      <c r="AA1290" s="24"/>
      <c r="AB1290" s="24"/>
      <c r="AC1290" s="24"/>
      <c r="AD1290" s="24"/>
      <c r="AE1290" s="24"/>
      <c r="AF1290" s="24"/>
      <c r="AG1290" s="35">
        <v>218000</v>
      </c>
      <c r="AH1290" s="24">
        <f t="shared" si="274"/>
        <v>0</v>
      </c>
    </row>
    <row r="1291" spans="1:34" x14ac:dyDescent="0.2">
      <c r="A1291" s="33">
        <f t="shared" si="264"/>
        <v>2000</v>
      </c>
      <c r="B1291" s="33">
        <f t="shared" si="265"/>
        <v>2500</v>
      </c>
      <c r="C1291" s="34" t="s">
        <v>17</v>
      </c>
      <c r="D1291" s="34" t="str">
        <f t="shared" si="266"/>
        <v>2</v>
      </c>
      <c r="E1291" s="34">
        <f t="shared" si="267"/>
        <v>5</v>
      </c>
      <c r="F1291" s="34" t="str">
        <f t="shared" si="268"/>
        <v>04</v>
      </c>
      <c r="G1291" s="34" t="str">
        <f t="shared" si="269"/>
        <v>005</v>
      </c>
      <c r="H1291" s="33" t="str">
        <f t="shared" si="270"/>
        <v>E001</v>
      </c>
      <c r="I1291" s="34">
        <f t="shared" si="271"/>
        <v>25201</v>
      </c>
      <c r="J1291" s="34">
        <f t="shared" si="262"/>
        <v>1</v>
      </c>
      <c r="K1291" s="34">
        <f t="shared" si="272"/>
        <v>1</v>
      </c>
      <c r="L1291" s="34">
        <f t="shared" si="273"/>
        <v>4</v>
      </c>
      <c r="M1291" s="34" t="s">
        <v>22</v>
      </c>
      <c r="N1291" s="30">
        <v>40060</v>
      </c>
      <c r="O1291" s="30" t="s">
        <v>55</v>
      </c>
      <c r="P1291" s="30">
        <v>57</v>
      </c>
      <c r="Q1291" s="30">
        <v>2</v>
      </c>
      <c r="R1291" s="30">
        <v>25201</v>
      </c>
      <c r="S1291" s="24">
        <f t="shared" si="263"/>
        <v>78735</v>
      </c>
      <c r="T1291" s="24"/>
      <c r="U1291" s="24">
        <v>5000</v>
      </c>
      <c r="V1291" s="24"/>
      <c r="W1291" s="24">
        <v>15000</v>
      </c>
      <c r="X1291" s="24">
        <v>33735</v>
      </c>
      <c r="Y1291" s="24">
        <v>15000</v>
      </c>
      <c r="Z1291" s="24">
        <v>10000</v>
      </c>
      <c r="AA1291" s="24"/>
      <c r="AB1291" s="24"/>
      <c r="AC1291" s="24"/>
      <c r="AD1291" s="24"/>
      <c r="AE1291" s="24"/>
      <c r="AF1291" s="24"/>
      <c r="AG1291" s="35">
        <v>78735</v>
      </c>
      <c r="AH1291" s="24">
        <f t="shared" si="274"/>
        <v>0</v>
      </c>
    </row>
    <row r="1292" spans="1:34" x14ac:dyDescent="0.2">
      <c r="A1292" s="33">
        <f t="shared" si="264"/>
        <v>2000</v>
      </c>
      <c r="B1292" s="33">
        <f t="shared" si="265"/>
        <v>2500</v>
      </c>
      <c r="C1292" s="34" t="s">
        <v>17</v>
      </c>
      <c r="D1292" s="34" t="str">
        <f t="shared" si="266"/>
        <v>2</v>
      </c>
      <c r="E1292" s="34">
        <f t="shared" si="267"/>
        <v>5</v>
      </c>
      <c r="F1292" s="34" t="str">
        <f t="shared" si="268"/>
        <v>04</v>
      </c>
      <c r="G1292" s="34" t="str">
        <f t="shared" si="269"/>
        <v>005</v>
      </c>
      <c r="H1292" s="33" t="str">
        <f t="shared" si="270"/>
        <v>E001</v>
      </c>
      <c r="I1292" s="34">
        <f t="shared" si="271"/>
        <v>25501</v>
      </c>
      <c r="J1292" s="34">
        <f t="shared" si="262"/>
        <v>1</v>
      </c>
      <c r="K1292" s="34">
        <f t="shared" si="272"/>
        <v>1</v>
      </c>
      <c r="L1292" s="34">
        <f t="shared" si="273"/>
        <v>4</v>
      </c>
      <c r="M1292" s="34" t="s">
        <v>22</v>
      </c>
      <c r="N1292" s="30">
        <v>40060</v>
      </c>
      <c r="O1292" s="30" t="s">
        <v>55</v>
      </c>
      <c r="P1292" s="30">
        <v>57</v>
      </c>
      <c r="Q1292" s="30">
        <v>2</v>
      </c>
      <c r="R1292" s="30">
        <v>25501</v>
      </c>
      <c r="S1292" s="24">
        <f t="shared" si="263"/>
        <v>177457</v>
      </c>
      <c r="T1292" s="24"/>
      <c r="U1292" s="24">
        <v>0</v>
      </c>
      <c r="V1292" s="24"/>
      <c r="W1292" s="24"/>
      <c r="X1292" s="24"/>
      <c r="Y1292" s="24">
        <v>129457</v>
      </c>
      <c r="Z1292" s="24">
        <v>40000</v>
      </c>
      <c r="AA1292" s="24"/>
      <c r="AB1292" s="24"/>
      <c r="AC1292" s="24"/>
      <c r="AD1292" s="24"/>
      <c r="AE1292" s="24">
        <v>8000</v>
      </c>
      <c r="AF1292" s="24"/>
      <c r="AG1292" s="35">
        <v>177457</v>
      </c>
      <c r="AH1292" s="24">
        <f t="shared" si="274"/>
        <v>0</v>
      </c>
    </row>
    <row r="1293" spans="1:34" x14ac:dyDescent="0.2">
      <c r="A1293" s="33">
        <f t="shared" si="264"/>
        <v>2000</v>
      </c>
      <c r="B1293" s="33">
        <f t="shared" si="265"/>
        <v>2500</v>
      </c>
      <c r="C1293" s="34" t="s">
        <v>17</v>
      </c>
      <c r="D1293" s="34" t="str">
        <f t="shared" si="266"/>
        <v>2</v>
      </c>
      <c r="E1293" s="34">
        <f t="shared" si="267"/>
        <v>5</v>
      </c>
      <c r="F1293" s="34" t="str">
        <f t="shared" si="268"/>
        <v>04</v>
      </c>
      <c r="G1293" s="34" t="str">
        <f t="shared" si="269"/>
        <v>005</v>
      </c>
      <c r="H1293" s="33" t="str">
        <f t="shared" si="270"/>
        <v>E001</v>
      </c>
      <c r="I1293" s="34">
        <f t="shared" si="271"/>
        <v>25901</v>
      </c>
      <c r="J1293" s="34">
        <f t="shared" si="262"/>
        <v>1</v>
      </c>
      <c r="K1293" s="34">
        <f t="shared" si="272"/>
        <v>1</v>
      </c>
      <c r="L1293" s="34">
        <f t="shared" si="273"/>
        <v>4</v>
      </c>
      <c r="M1293" s="34" t="s">
        <v>22</v>
      </c>
      <c r="N1293" s="30">
        <v>40060</v>
      </c>
      <c r="O1293" s="30" t="s">
        <v>55</v>
      </c>
      <c r="P1293" s="30">
        <v>57</v>
      </c>
      <c r="Q1293" s="30">
        <v>2</v>
      </c>
      <c r="R1293" s="30">
        <v>25901</v>
      </c>
      <c r="S1293" s="24">
        <f t="shared" si="263"/>
        <v>6238.75</v>
      </c>
      <c r="T1293" s="24"/>
      <c r="U1293" s="24"/>
      <c r="V1293" s="24"/>
      <c r="W1293" s="24">
        <v>1000</v>
      </c>
      <c r="X1293" s="24"/>
      <c r="Y1293" s="24">
        <v>5238.75</v>
      </c>
      <c r="Z1293" s="24"/>
      <c r="AA1293" s="24"/>
      <c r="AB1293" s="24"/>
      <c r="AC1293" s="24"/>
      <c r="AD1293" s="24"/>
      <c r="AE1293" s="24"/>
      <c r="AF1293" s="24"/>
      <c r="AG1293" s="35">
        <v>6238.75</v>
      </c>
      <c r="AH1293" s="24">
        <f t="shared" si="274"/>
        <v>0</v>
      </c>
    </row>
    <row r="1294" spans="1:34" x14ac:dyDescent="0.2">
      <c r="A1294" s="33">
        <f t="shared" si="264"/>
        <v>2000</v>
      </c>
      <c r="B1294" s="33">
        <f t="shared" si="265"/>
        <v>2600</v>
      </c>
      <c r="C1294" s="34" t="s">
        <v>17</v>
      </c>
      <c r="D1294" s="34" t="str">
        <f t="shared" si="266"/>
        <v>2</v>
      </c>
      <c r="E1294" s="34">
        <f t="shared" si="267"/>
        <v>5</v>
      </c>
      <c r="F1294" s="34" t="str">
        <f t="shared" si="268"/>
        <v>04</v>
      </c>
      <c r="G1294" s="34" t="str">
        <f t="shared" si="269"/>
        <v>005</v>
      </c>
      <c r="H1294" s="33" t="str">
        <f t="shared" si="270"/>
        <v>E001</v>
      </c>
      <c r="I1294" s="34">
        <f t="shared" si="271"/>
        <v>26102</v>
      </c>
      <c r="J1294" s="34">
        <f t="shared" si="262"/>
        <v>1</v>
      </c>
      <c r="K1294" s="34">
        <f t="shared" si="272"/>
        <v>1</v>
      </c>
      <c r="L1294" s="34">
        <f t="shared" si="273"/>
        <v>4</v>
      </c>
      <c r="M1294" s="34" t="s">
        <v>22</v>
      </c>
      <c r="N1294" s="30">
        <v>40060</v>
      </c>
      <c r="O1294" s="30" t="s">
        <v>55</v>
      </c>
      <c r="P1294" s="30">
        <v>57</v>
      </c>
      <c r="Q1294" s="30">
        <v>2</v>
      </c>
      <c r="R1294" s="30">
        <v>26102</v>
      </c>
      <c r="S1294" s="24">
        <f t="shared" si="263"/>
        <v>47964.729999999996</v>
      </c>
      <c r="T1294" s="24"/>
      <c r="U1294" s="24"/>
      <c r="V1294" s="24">
        <v>10000</v>
      </c>
      <c r="W1294" s="24">
        <v>5000</v>
      </c>
      <c r="X1294" s="24">
        <v>4000</v>
      </c>
      <c r="Y1294" s="24">
        <v>4000</v>
      </c>
      <c r="Z1294" s="24">
        <v>4000</v>
      </c>
      <c r="AA1294" s="24">
        <v>5000</v>
      </c>
      <c r="AB1294" s="24">
        <v>5000</v>
      </c>
      <c r="AC1294" s="24">
        <v>4000</v>
      </c>
      <c r="AD1294" s="24">
        <v>6964.73</v>
      </c>
      <c r="AE1294" s="24"/>
      <c r="AF1294" s="24"/>
      <c r="AG1294" s="35">
        <v>47964.729999999996</v>
      </c>
      <c r="AH1294" s="24">
        <f t="shared" si="274"/>
        <v>0</v>
      </c>
    </row>
    <row r="1295" spans="1:34" x14ac:dyDescent="0.2">
      <c r="A1295" s="33">
        <f t="shared" si="264"/>
        <v>2000</v>
      </c>
      <c r="B1295" s="33">
        <f t="shared" si="265"/>
        <v>2900</v>
      </c>
      <c r="C1295" s="34" t="s">
        <v>17</v>
      </c>
      <c r="D1295" s="34" t="str">
        <f t="shared" si="266"/>
        <v>2</v>
      </c>
      <c r="E1295" s="34">
        <f t="shared" si="267"/>
        <v>5</v>
      </c>
      <c r="F1295" s="34" t="str">
        <f t="shared" si="268"/>
        <v>04</v>
      </c>
      <c r="G1295" s="34" t="str">
        <f t="shared" si="269"/>
        <v>005</v>
      </c>
      <c r="H1295" s="33" t="str">
        <f t="shared" si="270"/>
        <v>E001</v>
      </c>
      <c r="I1295" s="34">
        <f t="shared" si="271"/>
        <v>29101</v>
      </c>
      <c r="J1295" s="34">
        <f t="shared" si="262"/>
        <v>1</v>
      </c>
      <c r="K1295" s="34">
        <f t="shared" si="272"/>
        <v>1</v>
      </c>
      <c r="L1295" s="34">
        <f t="shared" si="273"/>
        <v>4</v>
      </c>
      <c r="M1295" s="34" t="s">
        <v>22</v>
      </c>
      <c r="N1295" s="30">
        <v>40060</v>
      </c>
      <c r="O1295" s="30" t="s">
        <v>55</v>
      </c>
      <c r="P1295" s="30">
        <v>57</v>
      </c>
      <c r="Q1295" s="30">
        <v>2</v>
      </c>
      <c r="R1295" s="30">
        <v>29101</v>
      </c>
      <c r="S1295" s="24">
        <f t="shared" si="263"/>
        <v>23435</v>
      </c>
      <c r="T1295" s="24"/>
      <c r="U1295" s="24"/>
      <c r="V1295" s="24"/>
      <c r="W1295" s="24">
        <v>15435</v>
      </c>
      <c r="X1295" s="24"/>
      <c r="Y1295" s="24"/>
      <c r="Z1295" s="24">
        <v>8000</v>
      </c>
      <c r="AA1295" s="24"/>
      <c r="AB1295" s="24"/>
      <c r="AC1295" s="24"/>
      <c r="AD1295" s="24"/>
      <c r="AE1295" s="24"/>
      <c r="AF1295" s="24"/>
      <c r="AG1295" s="35">
        <v>23435</v>
      </c>
      <c r="AH1295" s="24">
        <f t="shared" si="274"/>
        <v>0</v>
      </c>
    </row>
    <row r="1296" spans="1:34" x14ac:dyDescent="0.2">
      <c r="A1296" s="33">
        <f t="shared" si="264"/>
        <v>2000</v>
      </c>
      <c r="B1296" s="33">
        <f t="shared" si="265"/>
        <v>2900</v>
      </c>
      <c r="C1296" s="34" t="s">
        <v>17</v>
      </c>
      <c r="D1296" s="34" t="str">
        <f t="shared" si="266"/>
        <v>2</v>
      </c>
      <c r="E1296" s="34">
        <f t="shared" si="267"/>
        <v>5</v>
      </c>
      <c r="F1296" s="34" t="str">
        <f t="shared" si="268"/>
        <v>04</v>
      </c>
      <c r="G1296" s="34" t="str">
        <f t="shared" si="269"/>
        <v>005</v>
      </c>
      <c r="H1296" s="33" t="str">
        <f t="shared" si="270"/>
        <v>E001</v>
      </c>
      <c r="I1296" s="34">
        <f t="shared" si="271"/>
        <v>29801</v>
      </c>
      <c r="J1296" s="34">
        <f t="shared" si="262"/>
        <v>1</v>
      </c>
      <c r="K1296" s="34">
        <f t="shared" si="272"/>
        <v>1</v>
      </c>
      <c r="L1296" s="34">
        <f t="shared" si="273"/>
        <v>4</v>
      </c>
      <c r="M1296" s="34" t="s">
        <v>22</v>
      </c>
      <c r="N1296" s="30">
        <v>40060</v>
      </c>
      <c r="O1296" s="30" t="s">
        <v>55</v>
      </c>
      <c r="P1296" s="30">
        <v>57</v>
      </c>
      <c r="Q1296" s="30">
        <v>2</v>
      </c>
      <c r="R1296" s="30">
        <v>29801</v>
      </c>
      <c r="S1296" s="24">
        <f t="shared" si="263"/>
        <v>1922.27</v>
      </c>
      <c r="T1296" s="24"/>
      <c r="U1296" s="24"/>
      <c r="V1296" s="24"/>
      <c r="W1296" s="24"/>
      <c r="X1296" s="24"/>
      <c r="Y1296" s="24"/>
      <c r="Z1296" s="24"/>
      <c r="AA1296" s="24">
        <v>1922.27</v>
      </c>
      <c r="AB1296" s="24"/>
      <c r="AC1296" s="24"/>
      <c r="AD1296" s="24"/>
      <c r="AE1296" s="24"/>
      <c r="AF1296" s="24"/>
      <c r="AG1296" s="35">
        <v>1922.27</v>
      </c>
      <c r="AH1296" s="24">
        <f t="shared" si="274"/>
        <v>0</v>
      </c>
    </row>
    <row r="1297" spans="1:34" x14ac:dyDescent="0.2">
      <c r="A1297" s="33">
        <f t="shared" si="264"/>
        <v>2000</v>
      </c>
      <c r="B1297" s="33">
        <f t="shared" si="265"/>
        <v>2900</v>
      </c>
      <c r="C1297" s="34" t="s">
        <v>17</v>
      </c>
      <c r="D1297" s="34" t="str">
        <f t="shared" si="266"/>
        <v>2</v>
      </c>
      <c r="E1297" s="34">
        <f t="shared" si="267"/>
        <v>5</v>
      </c>
      <c r="F1297" s="34" t="str">
        <f t="shared" si="268"/>
        <v>04</v>
      </c>
      <c r="G1297" s="34" t="str">
        <f t="shared" si="269"/>
        <v>005</v>
      </c>
      <c r="H1297" s="33" t="str">
        <f t="shared" si="270"/>
        <v>E001</v>
      </c>
      <c r="I1297" s="34">
        <f t="shared" si="271"/>
        <v>29901</v>
      </c>
      <c r="J1297" s="34">
        <f t="shared" si="262"/>
        <v>1</v>
      </c>
      <c r="K1297" s="34">
        <f t="shared" si="272"/>
        <v>1</v>
      </c>
      <c r="L1297" s="34">
        <f t="shared" si="273"/>
        <v>4</v>
      </c>
      <c r="M1297" s="34" t="s">
        <v>22</v>
      </c>
      <c r="N1297" s="30">
        <v>40060</v>
      </c>
      <c r="O1297" s="30" t="s">
        <v>55</v>
      </c>
      <c r="P1297" s="30">
        <v>57</v>
      </c>
      <c r="Q1297" s="30">
        <v>2</v>
      </c>
      <c r="R1297" s="30">
        <v>29901</v>
      </c>
      <c r="S1297" s="24">
        <f t="shared" si="263"/>
        <v>22790.06</v>
      </c>
      <c r="T1297" s="24"/>
      <c r="U1297" s="24"/>
      <c r="V1297" s="24">
        <v>400</v>
      </c>
      <c r="W1297" s="24"/>
      <c r="X1297" s="24">
        <v>5196</v>
      </c>
      <c r="Y1297" s="24"/>
      <c r="Z1297" s="24"/>
      <c r="AA1297" s="24">
        <v>400</v>
      </c>
      <c r="AB1297" s="24">
        <v>9513</v>
      </c>
      <c r="AC1297" s="24"/>
      <c r="AD1297" s="24"/>
      <c r="AE1297" s="24">
        <v>7281.06</v>
      </c>
      <c r="AF1297" s="24"/>
      <c r="AG1297" s="35">
        <v>22790.059999999998</v>
      </c>
      <c r="AH1297" s="24">
        <f t="shared" si="274"/>
        <v>0</v>
      </c>
    </row>
    <row r="1298" spans="1:34" x14ac:dyDescent="0.2">
      <c r="A1298" s="33">
        <f t="shared" si="264"/>
        <v>3000</v>
      </c>
      <c r="B1298" s="33">
        <f t="shared" si="265"/>
        <v>3300</v>
      </c>
      <c r="C1298" s="34" t="s">
        <v>17</v>
      </c>
      <c r="D1298" s="34" t="str">
        <f t="shared" si="266"/>
        <v>2</v>
      </c>
      <c r="E1298" s="34">
        <f t="shared" si="267"/>
        <v>5</v>
      </c>
      <c r="F1298" s="34" t="str">
        <f t="shared" si="268"/>
        <v>04</v>
      </c>
      <c r="G1298" s="34" t="str">
        <f t="shared" si="269"/>
        <v>005</v>
      </c>
      <c r="H1298" s="33" t="str">
        <f t="shared" si="270"/>
        <v>E001</v>
      </c>
      <c r="I1298" s="34">
        <f t="shared" si="271"/>
        <v>33303</v>
      </c>
      <c r="J1298" s="34">
        <f t="shared" si="262"/>
        <v>1</v>
      </c>
      <c r="K1298" s="34">
        <f t="shared" si="272"/>
        <v>1</v>
      </c>
      <c r="L1298" s="34">
        <f t="shared" si="273"/>
        <v>4</v>
      </c>
      <c r="M1298" s="34" t="s">
        <v>22</v>
      </c>
      <c r="N1298" s="30">
        <v>40060</v>
      </c>
      <c r="O1298" s="30" t="s">
        <v>55</v>
      </c>
      <c r="P1298" s="30">
        <v>57</v>
      </c>
      <c r="Q1298" s="30">
        <v>2</v>
      </c>
      <c r="R1298" s="30">
        <v>33303</v>
      </c>
      <c r="S1298" s="24">
        <f t="shared" si="263"/>
        <v>89423</v>
      </c>
      <c r="T1298" s="24"/>
      <c r="U1298" s="24">
        <v>3419</v>
      </c>
      <c r="V1298" s="24">
        <v>3419</v>
      </c>
      <c r="W1298" s="24">
        <v>5755</v>
      </c>
      <c r="X1298" s="24">
        <v>5755</v>
      </c>
      <c r="Y1298" s="24">
        <v>3419</v>
      </c>
      <c r="Z1298" s="24">
        <v>5755</v>
      </c>
      <c r="AA1298" s="24">
        <v>5755</v>
      </c>
      <c r="AB1298" s="24">
        <v>5755</v>
      </c>
      <c r="AC1298" s="24">
        <v>19550</v>
      </c>
      <c r="AD1298" s="24">
        <v>19550</v>
      </c>
      <c r="AE1298" s="24">
        <v>11291</v>
      </c>
      <c r="AF1298" s="24"/>
      <c r="AG1298" s="35">
        <v>89423</v>
      </c>
      <c r="AH1298" s="24">
        <f t="shared" si="274"/>
        <v>0</v>
      </c>
    </row>
    <row r="1299" spans="1:34" x14ac:dyDescent="0.2">
      <c r="A1299" s="33">
        <f t="shared" si="264"/>
        <v>3000</v>
      </c>
      <c r="B1299" s="33">
        <f t="shared" si="265"/>
        <v>3300</v>
      </c>
      <c r="C1299" s="34" t="s">
        <v>17</v>
      </c>
      <c r="D1299" s="34" t="str">
        <f t="shared" si="266"/>
        <v>2</v>
      </c>
      <c r="E1299" s="34">
        <f t="shared" si="267"/>
        <v>5</v>
      </c>
      <c r="F1299" s="34" t="str">
        <f t="shared" si="268"/>
        <v>04</v>
      </c>
      <c r="G1299" s="34" t="str">
        <f t="shared" si="269"/>
        <v>005</v>
      </c>
      <c r="H1299" s="33" t="str">
        <f t="shared" si="270"/>
        <v>E001</v>
      </c>
      <c r="I1299" s="34">
        <f t="shared" si="271"/>
        <v>33601</v>
      </c>
      <c r="J1299" s="34">
        <f t="shared" si="262"/>
        <v>1</v>
      </c>
      <c r="K1299" s="34">
        <f t="shared" si="272"/>
        <v>1</v>
      </c>
      <c r="L1299" s="34">
        <f t="shared" si="273"/>
        <v>4</v>
      </c>
      <c r="M1299" s="34" t="s">
        <v>22</v>
      </c>
      <c r="N1299" s="30">
        <v>40060</v>
      </c>
      <c r="O1299" s="30" t="s">
        <v>55</v>
      </c>
      <c r="P1299" s="30">
        <v>57</v>
      </c>
      <c r="Q1299" s="30">
        <v>2</v>
      </c>
      <c r="R1299" s="30">
        <v>33601</v>
      </c>
      <c r="S1299" s="24">
        <f t="shared" si="263"/>
        <v>160004.71</v>
      </c>
      <c r="T1299" s="24"/>
      <c r="U1299" s="24">
        <v>10000</v>
      </c>
      <c r="V1299" s="24">
        <v>10000</v>
      </c>
      <c r="W1299" s="24">
        <v>23000</v>
      </c>
      <c r="X1299" s="24">
        <v>22000</v>
      </c>
      <c r="Y1299" s="24">
        <v>20004.71</v>
      </c>
      <c r="Z1299" s="24">
        <v>30000</v>
      </c>
      <c r="AA1299" s="24"/>
      <c r="AB1299" s="24">
        <v>20000</v>
      </c>
      <c r="AC1299" s="24">
        <v>15000</v>
      </c>
      <c r="AD1299" s="24">
        <v>10000</v>
      </c>
      <c r="AE1299" s="24"/>
      <c r="AF1299" s="24"/>
      <c r="AG1299" s="35">
        <v>160004.71</v>
      </c>
      <c r="AH1299" s="24">
        <f t="shared" si="274"/>
        <v>0</v>
      </c>
    </row>
    <row r="1300" spans="1:34" x14ac:dyDescent="0.2">
      <c r="A1300" s="33">
        <f t="shared" si="264"/>
        <v>3000</v>
      </c>
      <c r="B1300" s="33">
        <f t="shared" si="265"/>
        <v>3300</v>
      </c>
      <c r="C1300" s="34" t="s">
        <v>17</v>
      </c>
      <c r="D1300" s="34" t="str">
        <f t="shared" si="266"/>
        <v>2</v>
      </c>
      <c r="E1300" s="34">
        <f t="shared" si="267"/>
        <v>5</v>
      </c>
      <c r="F1300" s="34" t="str">
        <f t="shared" si="268"/>
        <v>04</v>
      </c>
      <c r="G1300" s="34" t="str">
        <f t="shared" si="269"/>
        <v>005</v>
      </c>
      <c r="H1300" s="33" t="str">
        <f t="shared" si="270"/>
        <v>E001</v>
      </c>
      <c r="I1300" s="34">
        <f t="shared" si="271"/>
        <v>33604</v>
      </c>
      <c r="J1300" s="34">
        <f t="shared" si="262"/>
        <v>1</v>
      </c>
      <c r="K1300" s="34">
        <f t="shared" si="272"/>
        <v>1</v>
      </c>
      <c r="L1300" s="34">
        <f t="shared" si="273"/>
        <v>4</v>
      </c>
      <c r="M1300" s="34" t="s">
        <v>22</v>
      </c>
      <c r="N1300" s="30">
        <v>40060</v>
      </c>
      <c r="O1300" s="30" t="s">
        <v>55</v>
      </c>
      <c r="P1300" s="30">
        <v>57</v>
      </c>
      <c r="Q1300" s="30">
        <v>2</v>
      </c>
      <c r="R1300" s="30">
        <v>33604</v>
      </c>
      <c r="S1300" s="24">
        <f t="shared" si="263"/>
        <v>287765.37</v>
      </c>
      <c r="T1300" s="24">
        <v>0</v>
      </c>
      <c r="U1300" s="24">
        <v>0</v>
      </c>
      <c r="V1300" s="24">
        <v>0</v>
      </c>
      <c r="W1300" s="24">
        <v>30000</v>
      </c>
      <c r="X1300" s="24">
        <v>30000</v>
      </c>
      <c r="Y1300" s="24">
        <v>40000</v>
      </c>
      <c r="Z1300" s="24">
        <v>32961</v>
      </c>
      <c r="AA1300" s="24">
        <v>10572</v>
      </c>
      <c r="AB1300" s="24">
        <v>40000</v>
      </c>
      <c r="AC1300" s="24">
        <v>27765.37</v>
      </c>
      <c r="AD1300" s="24">
        <v>76467</v>
      </c>
      <c r="AE1300" s="24"/>
      <c r="AF1300" s="24"/>
      <c r="AG1300" s="35">
        <v>287765.37</v>
      </c>
      <c r="AH1300" s="24">
        <f t="shared" si="274"/>
        <v>0</v>
      </c>
    </row>
    <row r="1301" spans="1:34" x14ac:dyDescent="0.2">
      <c r="A1301" s="33">
        <f t="shared" si="264"/>
        <v>3000</v>
      </c>
      <c r="B1301" s="33">
        <f t="shared" si="265"/>
        <v>3700</v>
      </c>
      <c r="C1301" s="34" t="s">
        <v>17</v>
      </c>
      <c r="D1301" s="34" t="str">
        <f t="shared" si="266"/>
        <v>2</v>
      </c>
      <c r="E1301" s="34">
        <f t="shared" si="267"/>
        <v>5</v>
      </c>
      <c r="F1301" s="34" t="str">
        <f t="shared" si="268"/>
        <v>04</v>
      </c>
      <c r="G1301" s="34" t="str">
        <f t="shared" si="269"/>
        <v>005</v>
      </c>
      <c r="H1301" s="33" t="str">
        <f t="shared" si="270"/>
        <v>E001</v>
      </c>
      <c r="I1301" s="34">
        <f t="shared" si="271"/>
        <v>37101</v>
      </c>
      <c r="J1301" s="34">
        <f t="shared" si="262"/>
        <v>1</v>
      </c>
      <c r="K1301" s="34">
        <f t="shared" si="272"/>
        <v>1</v>
      </c>
      <c r="L1301" s="34">
        <f t="shared" si="273"/>
        <v>4</v>
      </c>
      <c r="M1301" s="34" t="s">
        <v>22</v>
      </c>
      <c r="N1301" s="30">
        <v>40060</v>
      </c>
      <c r="O1301" s="30" t="s">
        <v>55</v>
      </c>
      <c r="P1301" s="30">
        <v>57</v>
      </c>
      <c r="Q1301" s="30">
        <v>2</v>
      </c>
      <c r="R1301" s="30">
        <v>37101</v>
      </c>
      <c r="S1301" s="24">
        <f t="shared" si="263"/>
        <v>17000</v>
      </c>
      <c r="T1301" s="24"/>
      <c r="U1301" s="24">
        <v>4000</v>
      </c>
      <c r="V1301" s="24"/>
      <c r="W1301" s="24">
        <v>4000</v>
      </c>
      <c r="X1301" s="24"/>
      <c r="Y1301" s="24"/>
      <c r="Z1301" s="24">
        <v>4000</v>
      </c>
      <c r="AA1301" s="24"/>
      <c r="AB1301" s="24">
        <v>5000</v>
      </c>
      <c r="AC1301" s="24"/>
      <c r="AD1301" s="24"/>
      <c r="AE1301" s="24"/>
      <c r="AF1301" s="24"/>
      <c r="AG1301" s="35">
        <v>17000</v>
      </c>
      <c r="AH1301" s="24">
        <f t="shared" si="274"/>
        <v>0</v>
      </c>
    </row>
    <row r="1302" spans="1:34" x14ac:dyDescent="0.2">
      <c r="A1302" s="33">
        <f t="shared" si="264"/>
        <v>3000</v>
      </c>
      <c r="B1302" s="33">
        <f t="shared" si="265"/>
        <v>3700</v>
      </c>
      <c r="C1302" s="34" t="s">
        <v>17</v>
      </c>
      <c r="D1302" s="34" t="str">
        <f t="shared" si="266"/>
        <v>2</v>
      </c>
      <c r="E1302" s="34">
        <f t="shared" si="267"/>
        <v>5</v>
      </c>
      <c r="F1302" s="34" t="str">
        <f t="shared" si="268"/>
        <v>04</v>
      </c>
      <c r="G1302" s="34" t="str">
        <f t="shared" si="269"/>
        <v>005</v>
      </c>
      <c r="H1302" s="33" t="str">
        <f t="shared" si="270"/>
        <v>E001</v>
      </c>
      <c r="I1302" s="34">
        <f t="shared" si="271"/>
        <v>37204</v>
      </c>
      <c r="J1302" s="34">
        <f t="shared" si="262"/>
        <v>1</v>
      </c>
      <c r="K1302" s="34">
        <f t="shared" si="272"/>
        <v>1</v>
      </c>
      <c r="L1302" s="34">
        <f t="shared" si="273"/>
        <v>4</v>
      </c>
      <c r="M1302" s="34" t="s">
        <v>22</v>
      </c>
      <c r="N1302" s="30">
        <v>40060</v>
      </c>
      <c r="O1302" s="30" t="s">
        <v>55</v>
      </c>
      <c r="P1302" s="30">
        <v>57</v>
      </c>
      <c r="Q1302" s="30">
        <v>2</v>
      </c>
      <c r="R1302" s="30">
        <v>37204</v>
      </c>
      <c r="S1302" s="24">
        <f t="shared" si="263"/>
        <v>62353</v>
      </c>
      <c r="T1302" s="24"/>
      <c r="U1302" s="24">
        <v>8000</v>
      </c>
      <c r="V1302" s="24"/>
      <c r="W1302" s="24">
        <v>17353</v>
      </c>
      <c r="X1302" s="24"/>
      <c r="Y1302" s="24">
        <v>10000</v>
      </c>
      <c r="Z1302" s="24"/>
      <c r="AA1302" s="24">
        <v>10000</v>
      </c>
      <c r="AB1302" s="24"/>
      <c r="AC1302" s="24">
        <v>9000</v>
      </c>
      <c r="AD1302" s="24">
        <v>8000</v>
      </c>
      <c r="AE1302" s="24"/>
      <c r="AF1302" s="24"/>
      <c r="AG1302" s="35">
        <v>62353</v>
      </c>
      <c r="AH1302" s="24">
        <f t="shared" si="274"/>
        <v>0</v>
      </c>
    </row>
    <row r="1303" spans="1:34" x14ac:dyDescent="0.2">
      <c r="A1303" s="33">
        <f t="shared" si="264"/>
        <v>3000</v>
      </c>
      <c r="B1303" s="33">
        <f t="shared" si="265"/>
        <v>3700</v>
      </c>
      <c r="C1303" s="34" t="s">
        <v>17</v>
      </c>
      <c r="D1303" s="34" t="str">
        <f t="shared" si="266"/>
        <v>2</v>
      </c>
      <c r="E1303" s="34">
        <f t="shared" si="267"/>
        <v>5</v>
      </c>
      <c r="F1303" s="34" t="str">
        <f t="shared" si="268"/>
        <v>04</v>
      </c>
      <c r="G1303" s="34" t="str">
        <f t="shared" si="269"/>
        <v>005</v>
      </c>
      <c r="H1303" s="33" t="str">
        <f t="shared" si="270"/>
        <v>E001</v>
      </c>
      <c r="I1303" s="34">
        <f t="shared" si="271"/>
        <v>37501</v>
      </c>
      <c r="J1303" s="34">
        <f t="shared" si="262"/>
        <v>1</v>
      </c>
      <c r="K1303" s="34">
        <f t="shared" si="272"/>
        <v>1</v>
      </c>
      <c r="L1303" s="34">
        <f t="shared" si="273"/>
        <v>4</v>
      </c>
      <c r="M1303" s="34" t="s">
        <v>22</v>
      </c>
      <c r="N1303" s="30">
        <v>40060</v>
      </c>
      <c r="O1303" s="30" t="s">
        <v>55</v>
      </c>
      <c r="P1303" s="30">
        <v>57</v>
      </c>
      <c r="Q1303" s="30">
        <v>2</v>
      </c>
      <c r="R1303" s="30">
        <v>37501</v>
      </c>
      <c r="S1303" s="24">
        <f t="shared" si="263"/>
        <v>58770</v>
      </c>
      <c r="T1303" s="24"/>
      <c r="U1303" s="24">
        <v>10000</v>
      </c>
      <c r="V1303" s="24"/>
      <c r="W1303" s="24">
        <v>10000</v>
      </c>
      <c r="X1303" s="24"/>
      <c r="Y1303" s="24">
        <v>10000</v>
      </c>
      <c r="Z1303" s="24"/>
      <c r="AA1303" s="24">
        <v>13770</v>
      </c>
      <c r="AB1303" s="24"/>
      <c r="AC1303" s="24">
        <v>8000</v>
      </c>
      <c r="AD1303" s="24">
        <v>7000</v>
      </c>
      <c r="AE1303" s="24"/>
      <c r="AF1303" s="24"/>
      <c r="AG1303" s="35">
        <v>58770</v>
      </c>
      <c r="AH1303" s="24">
        <f t="shared" si="274"/>
        <v>0</v>
      </c>
    </row>
    <row r="1304" spans="1:34" x14ac:dyDescent="0.2">
      <c r="A1304" s="33">
        <f t="shared" si="264"/>
        <v>2000</v>
      </c>
      <c r="B1304" s="33">
        <f t="shared" si="265"/>
        <v>2100</v>
      </c>
      <c r="C1304" s="34" t="s">
        <v>17</v>
      </c>
      <c r="D1304" s="34" t="str">
        <f t="shared" si="266"/>
        <v>2</v>
      </c>
      <c r="E1304" s="34">
        <f t="shared" si="267"/>
        <v>5</v>
      </c>
      <c r="F1304" s="34" t="str">
        <f t="shared" si="268"/>
        <v>04</v>
      </c>
      <c r="G1304" s="34" t="str">
        <f t="shared" si="269"/>
        <v>005</v>
      </c>
      <c r="H1304" s="33" t="str">
        <f t="shared" si="270"/>
        <v>E001</v>
      </c>
      <c r="I1304" s="34">
        <f t="shared" si="271"/>
        <v>21101</v>
      </c>
      <c r="J1304" s="34">
        <f t="shared" si="262"/>
        <v>1</v>
      </c>
      <c r="K1304" s="34">
        <f t="shared" si="272"/>
        <v>1</v>
      </c>
      <c r="L1304" s="34">
        <f t="shared" si="273"/>
        <v>4</v>
      </c>
      <c r="M1304" s="34" t="s">
        <v>22</v>
      </c>
      <c r="N1304" s="30">
        <v>40060</v>
      </c>
      <c r="O1304" s="30" t="s">
        <v>55</v>
      </c>
      <c r="P1304" s="30">
        <v>57</v>
      </c>
      <c r="Q1304" s="30">
        <v>3</v>
      </c>
      <c r="R1304" s="30">
        <v>21101</v>
      </c>
      <c r="S1304" s="24">
        <f t="shared" si="263"/>
        <v>3000</v>
      </c>
      <c r="T1304" s="24">
        <v>0</v>
      </c>
      <c r="U1304" s="24">
        <v>0</v>
      </c>
      <c r="V1304" s="24">
        <v>0</v>
      </c>
      <c r="W1304" s="24">
        <v>3000</v>
      </c>
      <c r="X1304" s="24">
        <v>0</v>
      </c>
      <c r="Y1304" s="24">
        <v>0</v>
      </c>
      <c r="Z1304" s="24">
        <v>0</v>
      </c>
      <c r="AA1304" s="24">
        <v>0</v>
      </c>
      <c r="AB1304" s="24">
        <v>0</v>
      </c>
      <c r="AC1304" s="24">
        <v>0</v>
      </c>
      <c r="AD1304" s="24">
        <v>0</v>
      </c>
      <c r="AE1304" s="24">
        <v>0</v>
      </c>
      <c r="AF1304" s="24"/>
      <c r="AG1304" s="35">
        <v>3000</v>
      </c>
      <c r="AH1304" s="24">
        <f t="shared" si="274"/>
        <v>0</v>
      </c>
    </row>
    <row r="1305" spans="1:34" x14ac:dyDescent="0.2">
      <c r="A1305" s="33">
        <f t="shared" si="264"/>
        <v>2000</v>
      </c>
      <c r="B1305" s="33">
        <f t="shared" si="265"/>
        <v>2100</v>
      </c>
      <c r="C1305" s="34" t="s">
        <v>17</v>
      </c>
      <c r="D1305" s="34" t="str">
        <f t="shared" si="266"/>
        <v>2</v>
      </c>
      <c r="E1305" s="34">
        <f t="shared" si="267"/>
        <v>5</v>
      </c>
      <c r="F1305" s="34" t="str">
        <f t="shared" si="268"/>
        <v>04</v>
      </c>
      <c r="G1305" s="34" t="str">
        <f t="shared" si="269"/>
        <v>005</v>
      </c>
      <c r="H1305" s="33" t="str">
        <f t="shared" si="270"/>
        <v>E001</v>
      </c>
      <c r="I1305" s="34">
        <f t="shared" si="271"/>
        <v>21601</v>
      </c>
      <c r="J1305" s="34">
        <f t="shared" si="262"/>
        <v>1</v>
      </c>
      <c r="K1305" s="34">
        <f t="shared" si="272"/>
        <v>1</v>
      </c>
      <c r="L1305" s="34">
        <f t="shared" si="273"/>
        <v>4</v>
      </c>
      <c r="M1305" s="34" t="s">
        <v>22</v>
      </c>
      <c r="N1305" s="30">
        <v>40060</v>
      </c>
      <c r="O1305" s="30" t="s">
        <v>55</v>
      </c>
      <c r="P1305" s="30">
        <v>57</v>
      </c>
      <c r="Q1305" s="30">
        <v>3</v>
      </c>
      <c r="R1305" s="30">
        <v>21601</v>
      </c>
      <c r="S1305" s="24">
        <f t="shared" si="263"/>
        <v>2540.84</v>
      </c>
      <c r="T1305" s="24">
        <v>0</v>
      </c>
      <c r="U1305" s="24">
        <v>0</v>
      </c>
      <c r="V1305" s="24">
        <v>0</v>
      </c>
      <c r="W1305" s="24">
        <v>2540.84</v>
      </c>
      <c r="X1305" s="24">
        <v>0</v>
      </c>
      <c r="Y1305" s="24">
        <v>0</v>
      </c>
      <c r="Z1305" s="24">
        <v>0</v>
      </c>
      <c r="AA1305" s="24">
        <v>0</v>
      </c>
      <c r="AB1305" s="24">
        <v>0</v>
      </c>
      <c r="AC1305" s="24">
        <v>0</v>
      </c>
      <c r="AD1305" s="24">
        <v>0</v>
      </c>
      <c r="AE1305" s="24">
        <v>0</v>
      </c>
      <c r="AF1305" s="24"/>
      <c r="AG1305" s="35">
        <v>2540.84</v>
      </c>
      <c r="AH1305" s="24">
        <f t="shared" si="274"/>
        <v>0</v>
      </c>
    </row>
    <row r="1306" spans="1:34" x14ac:dyDescent="0.2">
      <c r="A1306" s="33">
        <f t="shared" si="264"/>
        <v>2000</v>
      </c>
      <c r="B1306" s="33">
        <f t="shared" si="265"/>
        <v>2200</v>
      </c>
      <c r="C1306" s="34" t="s">
        <v>17</v>
      </c>
      <c r="D1306" s="34" t="str">
        <f t="shared" si="266"/>
        <v>2</v>
      </c>
      <c r="E1306" s="34">
        <f t="shared" si="267"/>
        <v>5</v>
      </c>
      <c r="F1306" s="34" t="str">
        <f t="shared" si="268"/>
        <v>04</v>
      </c>
      <c r="G1306" s="34" t="str">
        <f t="shared" si="269"/>
        <v>005</v>
      </c>
      <c r="H1306" s="33" t="str">
        <f t="shared" si="270"/>
        <v>E001</v>
      </c>
      <c r="I1306" s="34">
        <f t="shared" si="271"/>
        <v>22104</v>
      </c>
      <c r="J1306" s="34">
        <f t="shared" si="262"/>
        <v>1</v>
      </c>
      <c r="K1306" s="34">
        <f t="shared" si="272"/>
        <v>1</v>
      </c>
      <c r="L1306" s="34">
        <f t="shared" si="273"/>
        <v>4</v>
      </c>
      <c r="M1306" s="34" t="s">
        <v>22</v>
      </c>
      <c r="N1306" s="30">
        <v>40060</v>
      </c>
      <c r="O1306" s="30" t="s">
        <v>55</v>
      </c>
      <c r="P1306" s="30">
        <v>57</v>
      </c>
      <c r="Q1306" s="30">
        <v>3</v>
      </c>
      <c r="R1306" s="30">
        <v>22104</v>
      </c>
      <c r="S1306" s="24">
        <f t="shared" si="263"/>
        <v>29990.45</v>
      </c>
      <c r="T1306" s="24">
        <v>0</v>
      </c>
      <c r="U1306" s="24">
        <v>0</v>
      </c>
      <c r="V1306" s="24">
        <v>0</v>
      </c>
      <c r="W1306" s="24">
        <v>0</v>
      </c>
      <c r="X1306" s="24">
        <v>5000</v>
      </c>
      <c r="Y1306" s="24">
        <v>4990.45</v>
      </c>
      <c r="Z1306" s="24">
        <v>0</v>
      </c>
      <c r="AA1306" s="24">
        <v>10000</v>
      </c>
      <c r="AB1306" s="24">
        <v>10000</v>
      </c>
      <c r="AC1306" s="24">
        <v>0</v>
      </c>
      <c r="AD1306" s="24">
        <v>0</v>
      </c>
      <c r="AE1306" s="24">
        <v>0</v>
      </c>
      <c r="AF1306" s="24"/>
      <c r="AG1306" s="35">
        <v>29990.45</v>
      </c>
      <c r="AH1306" s="24">
        <f t="shared" si="274"/>
        <v>0</v>
      </c>
    </row>
    <row r="1307" spans="1:34" x14ac:dyDescent="0.2">
      <c r="A1307" s="33">
        <f t="shared" si="264"/>
        <v>2000</v>
      </c>
      <c r="B1307" s="33">
        <f t="shared" si="265"/>
        <v>2200</v>
      </c>
      <c r="C1307" s="34" t="s">
        <v>17</v>
      </c>
      <c r="D1307" s="34" t="str">
        <f t="shared" si="266"/>
        <v>2</v>
      </c>
      <c r="E1307" s="34">
        <f t="shared" si="267"/>
        <v>5</v>
      </c>
      <c r="F1307" s="34" t="str">
        <f t="shared" si="268"/>
        <v>04</v>
      </c>
      <c r="G1307" s="34" t="str">
        <f t="shared" si="269"/>
        <v>005</v>
      </c>
      <c r="H1307" s="33" t="str">
        <f t="shared" si="270"/>
        <v>E001</v>
      </c>
      <c r="I1307" s="34">
        <f t="shared" si="271"/>
        <v>22201</v>
      </c>
      <c r="J1307" s="34">
        <f t="shared" si="262"/>
        <v>1</v>
      </c>
      <c r="K1307" s="34">
        <f t="shared" si="272"/>
        <v>1</v>
      </c>
      <c r="L1307" s="34">
        <f t="shared" si="273"/>
        <v>4</v>
      </c>
      <c r="M1307" s="34" t="s">
        <v>22</v>
      </c>
      <c r="N1307" s="30">
        <v>40060</v>
      </c>
      <c r="O1307" s="30" t="s">
        <v>55</v>
      </c>
      <c r="P1307" s="30">
        <v>57</v>
      </c>
      <c r="Q1307" s="30">
        <v>3</v>
      </c>
      <c r="R1307" s="30">
        <v>22201</v>
      </c>
      <c r="S1307" s="24">
        <f t="shared" si="263"/>
        <v>24847.27</v>
      </c>
      <c r="T1307" s="24">
        <v>0</v>
      </c>
      <c r="U1307" s="24">
        <v>0</v>
      </c>
      <c r="V1307" s="24">
        <v>0</v>
      </c>
      <c r="W1307" s="24">
        <v>9847.27</v>
      </c>
      <c r="X1307" s="24">
        <v>5000</v>
      </c>
      <c r="Y1307" s="24">
        <v>5000</v>
      </c>
      <c r="Z1307" s="24">
        <v>0</v>
      </c>
      <c r="AA1307" s="24">
        <v>0</v>
      </c>
      <c r="AB1307" s="24">
        <v>5000</v>
      </c>
      <c r="AC1307" s="24">
        <v>0</v>
      </c>
      <c r="AD1307" s="24">
        <v>0</v>
      </c>
      <c r="AE1307" s="24">
        <v>0</v>
      </c>
      <c r="AF1307" s="24"/>
      <c r="AG1307" s="35">
        <v>24847.27</v>
      </c>
      <c r="AH1307" s="24">
        <f t="shared" si="274"/>
        <v>0</v>
      </c>
    </row>
    <row r="1308" spans="1:34" x14ac:dyDescent="0.2">
      <c r="A1308" s="33">
        <f t="shared" si="264"/>
        <v>2000</v>
      </c>
      <c r="B1308" s="33">
        <f t="shared" si="265"/>
        <v>2400</v>
      </c>
      <c r="C1308" s="34" t="s">
        <v>17</v>
      </c>
      <c r="D1308" s="34" t="str">
        <f t="shared" si="266"/>
        <v>2</v>
      </c>
      <c r="E1308" s="34">
        <f t="shared" si="267"/>
        <v>5</v>
      </c>
      <c r="F1308" s="34" t="str">
        <f t="shared" si="268"/>
        <v>04</v>
      </c>
      <c r="G1308" s="34" t="str">
        <f t="shared" si="269"/>
        <v>005</v>
      </c>
      <c r="H1308" s="33" t="str">
        <f t="shared" si="270"/>
        <v>E001</v>
      </c>
      <c r="I1308" s="34">
        <f t="shared" si="271"/>
        <v>24101</v>
      </c>
      <c r="J1308" s="34">
        <f t="shared" si="262"/>
        <v>1</v>
      </c>
      <c r="K1308" s="34">
        <f t="shared" si="272"/>
        <v>1</v>
      </c>
      <c r="L1308" s="34">
        <f t="shared" si="273"/>
        <v>4</v>
      </c>
      <c r="M1308" s="34" t="s">
        <v>22</v>
      </c>
      <c r="N1308" s="30">
        <v>40060</v>
      </c>
      <c r="O1308" s="30" t="s">
        <v>55</v>
      </c>
      <c r="P1308" s="30">
        <v>57</v>
      </c>
      <c r="Q1308" s="30">
        <v>3</v>
      </c>
      <c r="R1308" s="30">
        <v>24101</v>
      </c>
      <c r="S1308" s="24">
        <f t="shared" si="263"/>
        <v>7717.37</v>
      </c>
      <c r="T1308" s="24">
        <v>0</v>
      </c>
      <c r="U1308" s="24">
        <v>0</v>
      </c>
      <c r="V1308" s="24">
        <v>0</v>
      </c>
      <c r="W1308" s="24">
        <v>0</v>
      </c>
      <c r="X1308" s="24">
        <v>2343</v>
      </c>
      <c r="Y1308" s="24">
        <v>5000</v>
      </c>
      <c r="Z1308" s="24">
        <v>0</v>
      </c>
      <c r="AA1308" s="24">
        <v>0</v>
      </c>
      <c r="AB1308" s="24">
        <v>0</v>
      </c>
      <c r="AC1308" s="24">
        <v>0</v>
      </c>
      <c r="AD1308" s="24">
        <v>374.37</v>
      </c>
      <c r="AE1308" s="24">
        <v>0</v>
      </c>
      <c r="AF1308" s="24"/>
      <c r="AG1308" s="35">
        <v>7717.37</v>
      </c>
      <c r="AH1308" s="24">
        <f t="shared" si="274"/>
        <v>0</v>
      </c>
    </row>
    <row r="1309" spans="1:34" x14ac:dyDescent="0.2">
      <c r="A1309" s="33">
        <f t="shared" si="264"/>
        <v>2000</v>
      </c>
      <c r="B1309" s="33">
        <f t="shared" si="265"/>
        <v>2400</v>
      </c>
      <c r="C1309" s="34" t="s">
        <v>17</v>
      </c>
      <c r="D1309" s="34" t="str">
        <f t="shared" si="266"/>
        <v>2</v>
      </c>
      <c r="E1309" s="34">
        <f t="shared" si="267"/>
        <v>5</v>
      </c>
      <c r="F1309" s="34" t="str">
        <f t="shared" si="268"/>
        <v>04</v>
      </c>
      <c r="G1309" s="34" t="str">
        <f t="shared" si="269"/>
        <v>005</v>
      </c>
      <c r="H1309" s="33" t="str">
        <f t="shared" si="270"/>
        <v>E001</v>
      </c>
      <c r="I1309" s="34">
        <f t="shared" si="271"/>
        <v>24201</v>
      </c>
      <c r="J1309" s="34">
        <f t="shared" si="262"/>
        <v>1</v>
      </c>
      <c r="K1309" s="34">
        <f t="shared" si="272"/>
        <v>1</v>
      </c>
      <c r="L1309" s="34">
        <f t="shared" si="273"/>
        <v>4</v>
      </c>
      <c r="M1309" s="34" t="s">
        <v>22</v>
      </c>
      <c r="N1309" s="30">
        <v>40060</v>
      </c>
      <c r="O1309" s="30" t="s">
        <v>55</v>
      </c>
      <c r="P1309" s="30">
        <v>57</v>
      </c>
      <c r="Q1309" s="30">
        <v>3</v>
      </c>
      <c r="R1309" s="30">
        <v>24201</v>
      </c>
      <c r="S1309" s="24">
        <f t="shared" si="263"/>
        <v>14163.060000000001</v>
      </c>
      <c r="T1309" s="24">
        <v>0</v>
      </c>
      <c r="U1309" s="24">
        <v>0</v>
      </c>
      <c r="V1309" s="24">
        <v>0</v>
      </c>
      <c r="W1309" s="24">
        <v>0</v>
      </c>
      <c r="X1309" s="24">
        <v>5000</v>
      </c>
      <c r="Y1309" s="24">
        <v>5000</v>
      </c>
      <c r="Z1309" s="24">
        <v>4163.0600000000004</v>
      </c>
      <c r="AA1309" s="24">
        <v>0</v>
      </c>
      <c r="AB1309" s="24">
        <v>0</v>
      </c>
      <c r="AC1309" s="24">
        <v>0</v>
      </c>
      <c r="AD1309" s="24">
        <v>0</v>
      </c>
      <c r="AE1309" s="24">
        <v>0</v>
      </c>
      <c r="AF1309" s="24"/>
      <c r="AG1309" s="35">
        <v>14163.060000000001</v>
      </c>
      <c r="AH1309" s="24">
        <f t="shared" si="274"/>
        <v>0</v>
      </c>
    </row>
    <row r="1310" spans="1:34" x14ac:dyDescent="0.2">
      <c r="A1310" s="33">
        <f t="shared" si="264"/>
        <v>2000</v>
      </c>
      <c r="B1310" s="33">
        <f t="shared" si="265"/>
        <v>2400</v>
      </c>
      <c r="C1310" s="34" t="s">
        <v>17</v>
      </c>
      <c r="D1310" s="34" t="str">
        <f t="shared" si="266"/>
        <v>2</v>
      </c>
      <c r="E1310" s="34">
        <f t="shared" si="267"/>
        <v>5</v>
      </c>
      <c r="F1310" s="34" t="str">
        <f t="shared" si="268"/>
        <v>04</v>
      </c>
      <c r="G1310" s="34" t="str">
        <f t="shared" si="269"/>
        <v>005</v>
      </c>
      <c r="H1310" s="33" t="str">
        <f t="shared" si="270"/>
        <v>E001</v>
      </c>
      <c r="I1310" s="34">
        <f t="shared" si="271"/>
        <v>24301</v>
      </c>
      <c r="J1310" s="34">
        <f t="shared" si="262"/>
        <v>1</v>
      </c>
      <c r="K1310" s="34">
        <f t="shared" si="272"/>
        <v>1</v>
      </c>
      <c r="L1310" s="34">
        <f t="shared" si="273"/>
        <v>4</v>
      </c>
      <c r="M1310" s="34" t="s">
        <v>22</v>
      </c>
      <c r="N1310" s="30">
        <v>40060</v>
      </c>
      <c r="O1310" s="30" t="s">
        <v>55</v>
      </c>
      <c r="P1310" s="30">
        <v>57</v>
      </c>
      <c r="Q1310" s="30">
        <v>3</v>
      </c>
      <c r="R1310" s="30">
        <v>24301</v>
      </c>
      <c r="S1310" s="24">
        <f t="shared" si="263"/>
        <v>4178.22</v>
      </c>
      <c r="T1310" s="24">
        <v>0</v>
      </c>
      <c r="U1310" s="24">
        <v>0</v>
      </c>
      <c r="V1310" s="24">
        <v>0</v>
      </c>
      <c r="W1310" s="24">
        <v>0</v>
      </c>
      <c r="X1310" s="24">
        <v>0</v>
      </c>
      <c r="Y1310" s="24">
        <v>4178.22</v>
      </c>
      <c r="Z1310" s="24">
        <v>0</v>
      </c>
      <c r="AA1310" s="24">
        <v>0</v>
      </c>
      <c r="AB1310" s="24">
        <v>0</v>
      </c>
      <c r="AC1310" s="24">
        <v>0</v>
      </c>
      <c r="AD1310" s="24">
        <v>0</v>
      </c>
      <c r="AE1310" s="24">
        <v>0</v>
      </c>
      <c r="AF1310" s="24"/>
      <c r="AG1310" s="35">
        <v>4178.22</v>
      </c>
      <c r="AH1310" s="24">
        <f t="shared" si="274"/>
        <v>0</v>
      </c>
    </row>
    <row r="1311" spans="1:34" x14ac:dyDescent="0.2">
      <c r="A1311" s="33">
        <f t="shared" si="264"/>
        <v>2000</v>
      </c>
      <c r="B1311" s="33">
        <f t="shared" si="265"/>
        <v>2400</v>
      </c>
      <c r="C1311" s="34" t="s">
        <v>17</v>
      </c>
      <c r="D1311" s="34" t="str">
        <f t="shared" si="266"/>
        <v>2</v>
      </c>
      <c r="E1311" s="34">
        <f t="shared" si="267"/>
        <v>5</v>
      </c>
      <c r="F1311" s="34" t="str">
        <f t="shared" si="268"/>
        <v>04</v>
      </c>
      <c r="G1311" s="34" t="str">
        <f t="shared" si="269"/>
        <v>005</v>
      </c>
      <c r="H1311" s="33" t="str">
        <f t="shared" si="270"/>
        <v>E001</v>
      </c>
      <c r="I1311" s="34">
        <f t="shared" si="271"/>
        <v>24401</v>
      </c>
      <c r="J1311" s="34">
        <f t="shared" si="262"/>
        <v>1</v>
      </c>
      <c r="K1311" s="34">
        <f t="shared" si="272"/>
        <v>1</v>
      </c>
      <c r="L1311" s="34">
        <f t="shared" si="273"/>
        <v>4</v>
      </c>
      <c r="M1311" s="34" t="s">
        <v>22</v>
      </c>
      <c r="N1311" s="30">
        <v>40060</v>
      </c>
      <c r="O1311" s="30" t="s">
        <v>55</v>
      </c>
      <c r="P1311" s="30">
        <v>57</v>
      </c>
      <c r="Q1311" s="30">
        <v>3</v>
      </c>
      <c r="R1311" s="30">
        <v>24401</v>
      </c>
      <c r="S1311" s="24">
        <f t="shared" si="263"/>
        <v>8946.56</v>
      </c>
      <c r="T1311" s="24">
        <v>0</v>
      </c>
      <c r="U1311" s="24">
        <v>0</v>
      </c>
      <c r="V1311" s="24">
        <v>0</v>
      </c>
      <c r="W1311" s="24">
        <v>0</v>
      </c>
      <c r="X1311" s="24">
        <v>0</v>
      </c>
      <c r="Y1311" s="24">
        <v>3946.56</v>
      </c>
      <c r="Z1311" s="24">
        <v>5000</v>
      </c>
      <c r="AA1311" s="24">
        <v>0</v>
      </c>
      <c r="AB1311" s="24">
        <v>0</v>
      </c>
      <c r="AC1311" s="24">
        <v>0</v>
      </c>
      <c r="AD1311" s="24">
        <v>0</v>
      </c>
      <c r="AE1311" s="24">
        <v>0</v>
      </c>
      <c r="AF1311" s="24"/>
      <c r="AG1311" s="35">
        <v>8946.56</v>
      </c>
      <c r="AH1311" s="24">
        <f t="shared" si="274"/>
        <v>0</v>
      </c>
    </row>
    <row r="1312" spans="1:34" x14ac:dyDescent="0.2">
      <c r="A1312" s="33">
        <f t="shared" si="264"/>
        <v>2000</v>
      </c>
      <c r="B1312" s="33">
        <f t="shared" si="265"/>
        <v>2400</v>
      </c>
      <c r="C1312" s="34" t="s">
        <v>17</v>
      </c>
      <c r="D1312" s="34" t="str">
        <f t="shared" si="266"/>
        <v>2</v>
      </c>
      <c r="E1312" s="34">
        <f t="shared" si="267"/>
        <v>5</v>
      </c>
      <c r="F1312" s="34" t="str">
        <f t="shared" si="268"/>
        <v>04</v>
      </c>
      <c r="G1312" s="34" t="str">
        <f t="shared" si="269"/>
        <v>005</v>
      </c>
      <c r="H1312" s="33" t="str">
        <f t="shared" si="270"/>
        <v>E001</v>
      </c>
      <c r="I1312" s="34">
        <f t="shared" si="271"/>
        <v>24701</v>
      </c>
      <c r="J1312" s="34">
        <f t="shared" si="262"/>
        <v>1</v>
      </c>
      <c r="K1312" s="34">
        <f t="shared" si="272"/>
        <v>1</v>
      </c>
      <c r="L1312" s="34">
        <f t="shared" si="273"/>
        <v>4</v>
      </c>
      <c r="M1312" s="34" t="s">
        <v>22</v>
      </c>
      <c r="N1312" s="30">
        <v>40060</v>
      </c>
      <c r="O1312" s="30" t="s">
        <v>55</v>
      </c>
      <c r="P1312" s="30">
        <v>57</v>
      </c>
      <c r="Q1312" s="30">
        <v>3</v>
      </c>
      <c r="R1312" s="30">
        <v>24701</v>
      </c>
      <c r="S1312" s="24">
        <f t="shared" si="263"/>
        <v>25000</v>
      </c>
      <c r="T1312" s="24">
        <v>0</v>
      </c>
      <c r="U1312" s="24">
        <v>0</v>
      </c>
      <c r="V1312" s="24">
        <v>0</v>
      </c>
      <c r="W1312" s="24">
        <v>0</v>
      </c>
      <c r="X1312" s="24">
        <v>0</v>
      </c>
      <c r="Y1312" s="24">
        <v>8000</v>
      </c>
      <c r="Z1312" s="24">
        <v>6000</v>
      </c>
      <c r="AA1312" s="24">
        <v>11000</v>
      </c>
      <c r="AB1312" s="24">
        <v>0</v>
      </c>
      <c r="AC1312" s="24">
        <v>0</v>
      </c>
      <c r="AD1312" s="24">
        <v>0</v>
      </c>
      <c r="AE1312" s="24">
        <v>0</v>
      </c>
      <c r="AF1312" s="24"/>
      <c r="AG1312" s="35">
        <v>25000</v>
      </c>
      <c r="AH1312" s="24">
        <f t="shared" si="274"/>
        <v>0</v>
      </c>
    </row>
    <row r="1313" spans="1:34" x14ac:dyDescent="0.2">
      <c r="A1313" s="33">
        <f t="shared" si="264"/>
        <v>2000</v>
      </c>
      <c r="B1313" s="33">
        <f t="shared" si="265"/>
        <v>2400</v>
      </c>
      <c r="C1313" s="34" t="s">
        <v>17</v>
      </c>
      <c r="D1313" s="34" t="str">
        <f t="shared" si="266"/>
        <v>2</v>
      </c>
      <c r="E1313" s="34">
        <f t="shared" si="267"/>
        <v>5</v>
      </c>
      <c r="F1313" s="34" t="str">
        <f t="shared" si="268"/>
        <v>04</v>
      </c>
      <c r="G1313" s="34" t="str">
        <f t="shared" si="269"/>
        <v>005</v>
      </c>
      <c r="H1313" s="33" t="str">
        <f t="shared" si="270"/>
        <v>E001</v>
      </c>
      <c r="I1313" s="34">
        <f t="shared" si="271"/>
        <v>24801</v>
      </c>
      <c r="J1313" s="34">
        <f t="shared" si="262"/>
        <v>1</v>
      </c>
      <c r="K1313" s="34">
        <f t="shared" si="272"/>
        <v>1</v>
      </c>
      <c r="L1313" s="34">
        <f t="shared" si="273"/>
        <v>4</v>
      </c>
      <c r="M1313" s="34" t="s">
        <v>22</v>
      </c>
      <c r="N1313" s="30">
        <v>40060</v>
      </c>
      <c r="O1313" s="30" t="s">
        <v>55</v>
      </c>
      <c r="P1313" s="30">
        <v>57</v>
      </c>
      <c r="Q1313" s="30">
        <v>3</v>
      </c>
      <c r="R1313" s="30">
        <v>24801</v>
      </c>
      <c r="S1313" s="24">
        <f t="shared" si="263"/>
        <v>31634.14</v>
      </c>
      <c r="T1313" s="24">
        <v>0</v>
      </c>
      <c r="U1313" s="24">
        <v>0</v>
      </c>
      <c r="V1313" s="24">
        <v>0</v>
      </c>
      <c r="W1313" s="24">
        <v>0</v>
      </c>
      <c r="X1313" s="24">
        <v>10000</v>
      </c>
      <c r="Y1313" s="24">
        <v>6000</v>
      </c>
      <c r="Z1313" s="24">
        <v>5634.14</v>
      </c>
      <c r="AA1313" s="24">
        <v>10000</v>
      </c>
      <c r="AB1313" s="24">
        <v>0</v>
      </c>
      <c r="AC1313" s="24">
        <v>0</v>
      </c>
      <c r="AD1313" s="24">
        <v>0</v>
      </c>
      <c r="AE1313" s="24">
        <v>0</v>
      </c>
      <c r="AF1313" s="24"/>
      <c r="AG1313" s="35">
        <v>31634.14</v>
      </c>
      <c r="AH1313" s="24">
        <f t="shared" si="274"/>
        <v>0</v>
      </c>
    </row>
    <row r="1314" spans="1:34" x14ac:dyDescent="0.2">
      <c r="A1314" s="33">
        <f t="shared" si="264"/>
        <v>2000</v>
      </c>
      <c r="B1314" s="33">
        <f t="shared" si="265"/>
        <v>2400</v>
      </c>
      <c r="C1314" s="34" t="s">
        <v>17</v>
      </c>
      <c r="D1314" s="34" t="str">
        <f t="shared" si="266"/>
        <v>2</v>
      </c>
      <c r="E1314" s="34">
        <f t="shared" si="267"/>
        <v>5</v>
      </c>
      <c r="F1314" s="34" t="str">
        <f t="shared" si="268"/>
        <v>04</v>
      </c>
      <c r="G1314" s="34" t="str">
        <f t="shared" si="269"/>
        <v>005</v>
      </c>
      <c r="H1314" s="33" t="str">
        <f t="shared" si="270"/>
        <v>E001</v>
      </c>
      <c r="I1314" s="34">
        <f t="shared" si="271"/>
        <v>24901</v>
      </c>
      <c r="J1314" s="34">
        <f t="shared" si="262"/>
        <v>1</v>
      </c>
      <c r="K1314" s="34">
        <f t="shared" si="272"/>
        <v>1</v>
      </c>
      <c r="L1314" s="34">
        <f t="shared" si="273"/>
        <v>4</v>
      </c>
      <c r="M1314" s="34" t="s">
        <v>22</v>
      </c>
      <c r="N1314" s="30">
        <v>40060</v>
      </c>
      <c r="O1314" s="30" t="s">
        <v>55</v>
      </c>
      <c r="P1314" s="30">
        <v>57</v>
      </c>
      <c r="Q1314" s="30">
        <v>3</v>
      </c>
      <c r="R1314" s="30">
        <v>24901</v>
      </c>
      <c r="S1314" s="24">
        <f t="shared" si="263"/>
        <v>13972.43</v>
      </c>
      <c r="T1314" s="24">
        <v>0</v>
      </c>
      <c r="U1314" s="24">
        <v>0</v>
      </c>
      <c r="V1314" s="24">
        <v>0</v>
      </c>
      <c r="W1314" s="24">
        <v>0</v>
      </c>
      <c r="X1314" s="24">
        <v>0</v>
      </c>
      <c r="Y1314" s="24">
        <v>5000</v>
      </c>
      <c r="Z1314" s="24">
        <v>3972.43</v>
      </c>
      <c r="AA1314" s="24">
        <v>5000</v>
      </c>
      <c r="AB1314" s="24">
        <v>0</v>
      </c>
      <c r="AC1314" s="24">
        <v>0</v>
      </c>
      <c r="AD1314" s="24">
        <v>0</v>
      </c>
      <c r="AE1314" s="24">
        <v>0</v>
      </c>
      <c r="AF1314" s="24"/>
      <c r="AG1314" s="35">
        <v>13972.43</v>
      </c>
      <c r="AH1314" s="24">
        <f t="shared" si="274"/>
        <v>0</v>
      </c>
    </row>
    <row r="1315" spans="1:34" x14ac:dyDescent="0.2">
      <c r="A1315" s="33">
        <f t="shared" si="264"/>
        <v>2000</v>
      </c>
      <c r="B1315" s="33">
        <f t="shared" si="265"/>
        <v>2500</v>
      </c>
      <c r="C1315" s="34" t="s">
        <v>17</v>
      </c>
      <c r="D1315" s="34" t="str">
        <f t="shared" si="266"/>
        <v>2</v>
      </c>
      <c r="E1315" s="34">
        <f t="shared" si="267"/>
        <v>5</v>
      </c>
      <c r="F1315" s="34" t="str">
        <f t="shared" si="268"/>
        <v>04</v>
      </c>
      <c r="G1315" s="34" t="str">
        <f t="shared" si="269"/>
        <v>005</v>
      </c>
      <c r="H1315" s="33" t="str">
        <f t="shared" si="270"/>
        <v>E001</v>
      </c>
      <c r="I1315" s="34">
        <f t="shared" si="271"/>
        <v>25201</v>
      </c>
      <c r="J1315" s="34">
        <f t="shared" si="262"/>
        <v>1</v>
      </c>
      <c r="K1315" s="34">
        <f t="shared" si="272"/>
        <v>1</v>
      </c>
      <c r="L1315" s="34">
        <f t="shared" si="273"/>
        <v>4</v>
      </c>
      <c r="M1315" s="34" t="s">
        <v>22</v>
      </c>
      <c r="N1315" s="30">
        <v>40060</v>
      </c>
      <c r="O1315" s="30" t="s">
        <v>55</v>
      </c>
      <c r="P1315" s="30">
        <v>57</v>
      </c>
      <c r="Q1315" s="30">
        <v>3</v>
      </c>
      <c r="R1315" s="30">
        <v>25201</v>
      </c>
      <c r="S1315" s="24">
        <f t="shared" si="263"/>
        <v>29508.080000000002</v>
      </c>
      <c r="T1315" s="24">
        <v>0</v>
      </c>
      <c r="U1315" s="24">
        <v>0</v>
      </c>
      <c r="V1315" s="24">
        <v>0</v>
      </c>
      <c r="W1315" s="24">
        <v>5000</v>
      </c>
      <c r="X1315" s="24">
        <v>0</v>
      </c>
      <c r="Y1315" s="24">
        <v>5000</v>
      </c>
      <c r="Z1315" s="24">
        <v>5000</v>
      </c>
      <c r="AA1315" s="24">
        <v>5000</v>
      </c>
      <c r="AB1315" s="24">
        <v>9508.08</v>
      </c>
      <c r="AC1315" s="24">
        <v>0</v>
      </c>
      <c r="AD1315" s="24">
        <v>0</v>
      </c>
      <c r="AE1315" s="24">
        <v>0</v>
      </c>
      <c r="AF1315" s="24"/>
      <c r="AG1315" s="35">
        <v>29508.080000000002</v>
      </c>
      <c r="AH1315" s="24">
        <f t="shared" si="274"/>
        <v>0</v>
      </c>
    </row>
    <row r="1316" spans="1:34" x14ac:dyDescent="0.2">
      <c r="A1316" s="33">
        <f t="shared" si="264"/>
        <v>2000</v>
      </c>
      <c r="B1316" s="33">
        <f t="shared" si="265"/>
        <v>2500</v>
      </c>
      <c r="C1316" s="34" t="s">
        <v>17</v>
      </c>
      <c r="D1316" s="34" t="str">
        <f t="shared" si="266"/>
        <v>2</v>
      </c>
      <c r="E1316" s="34">
        <f t="shared" si="267"/>
        <v>5</v>
      </c>
      <c r="F1316" s="34" t="str">
        <f t="shared" si="268"/>
        <v>04</v>
      </c>
      <c r="G1316" s="34" t="str">
        <f t="shared" si="269"/>
        <v>005</v>
      </c>
      <c r="H1316" s="33" t="str">
        <f t="shared" si="270"/>
        <v>E001</v>
      </c>
      <c r="I1316" s="34">
        <f t="shared" si="271"/>
        <v>25301</v>
      </c>
      <c r="J1316" s="34">
        <f t="shared" si="262"/>
        <v>1</v>
      </c>
      <c r="K1316" s="34">
        <f t="shared" si="272"/>
        <v>1</v>
      </c>
      <c r="L1316" s="34">
        <f t="shared" si="273"/>
        <v>4</v>
      </c>
      <c r="M1316" s="34" t="s">
        <v>22</v>
      </c>
      <c r="N1316" s="30">
        <v>40060</v>
      </c>
      <c r="O1316" s="30" t="s">
        <v>55</v>
      </c>
      <c r="P1316" s="30">
        <v>57</v>
      </c>
      <c r="Q1316" s="30">
        <v>3</v>
      </c>
      <c r="R1316" s="30">
        <v>25301</v>
      </c>
      <c r="S1316" s="24">
        <f t="shared" si="263"/>
        <v>3892.67</v>
      </c>
      <c r="T1316" s="24">
        <v>0</v>
      </c>
      <c r="U1316" s="24">
        <v>0</v>
      </c>
      <c r="V1316" s="24">
        <v>0</v>
      </c>
      <c r="W1316" s="24">
        <v>0</v>
      </c>
      <c r="X1316" s="24">
        <v>0</v>
      </c>
      <c r="Y1316" s="24">
        <v>3892.67</v>
      </c>
      <c r="Z1316" s="24">
        <v>0</v>
      </c>
      <c r="AA1316" s="24">
        <v>0</v>
      </c>
      <c r="AB1316" s="24">
        <v>0</v>
      </c>
      <c r="AC1316" s="24">
        <v>0</v>
      </c>
      <c r="AD1316" s="24">
        <v>0</v>
      </c>
      <c r="AE1316" s="24">
        <v>0</v>
      </c>
      <c r="AF1316" s="24"/>
      <c r="AG1316" s="35">
        <v>3892.67</v>
      </c>
      <c r="AH1316" s="24">
        <f t="shared" si="274"/>
        <v>0</v>
      </c>
    </row>
    <row r="1317" spans="1:34" x14ac:dyDescent="0.2">
      <c r="A1317" s="33">
        <f t="shared" si="264"/>
        <v>2000</v>
      </c>
      <c r="B1317" s="33">
        <f t="shared" si="265"/>
        <v>2500</v>
      </c>
      <c r="C1317" s="34" t="s">
        <v>17</v>
      </c>
      <c r="D1317" s="34" t="str">
        <f t="shared" si="266"/>
        <v>2</v>
      </c>
      <c r="E1317" s="34">
        <f t="shared" si="267"/>
        <v>5</v>
      </c>
      <c r="F1317" s="34" t="str">
        <f t="shared" si="268"/>
        <v>04</v>
      </c>
      <c r="G1317" s="34" t="str">
        <f t="shared" si="269"/>
        <v>005</v>
      </c>
      <c r="H1317" s="33" t="str">
        <f t="shared" si="270"/>
        <v>E001</v>
      </c>
      <c r="I1317" s="34">
        <f t="shared" si="271"/>
        <v>25501</v>
      </c>
      <c r="J1317" s="34">
        <f t="shared" si="262"/>
        <v>1</v>
      </c>
      <c r="K1317" s="34">
        <f t="shared" si="272"/>
        <v>1</v>
      </c>
      <c r="L1317" s="34">
        <f t="shared" si="273"/>
        <v>4</v>
      </c>
      <c r="M1317" s="34" t="s">
        <v>22</v>
      </c>
      <c r="N1317" s="30">
        <v>40060</v>
      </c>
      <c r="O1317" s="30" t="s">
        <v>55</v>
      </c>
      <c r="P1317" s="30">
        <v>57</v>
      </c>
      <c r="Q1317" s="30">
        <v>3</v>
      </c>
      <c r="R1317" s="30">
        <v>25501</v>
      </c>
      <c r="S1317" s="24">
        <f t="shared" si="263"/>
        <v>9652</v>
      </c>
      <c r="T1317" s="24">
        <v>0</v>
      </c>
      <c r="U1317" s="24">
        <v>0</v>
      </c>
      <c r="V1317" s="24">
        <v>0</v>
      </c>
      <c r="W1317" s="24">
        <v>0</v>
      </c>
      <c r="X1317" s="24">
        <v>5000</v>
      </c>
      <c r="Y1317" s="24">
        <v>0</v>
      </c>
      <c r="Z1317" s="24"/>
      <c r="AA1317" s="24">
        <v>4652</v>
      </c>
      <c r="AB1317" s="24">
        <v>0</v>
      </c>
      <c r="AC1317" s="24">
        <v>0</v>
      </c>
      <c r="AD1317" s="24">
        <v>0</v>
      </c>
      <c r="AE1317" s="24">
        <v>0</v>
      </c>
      <c r="AF1317" s="24"/>
      <c r="AG1317" s="35">
        <v>9652</v>
      </c>
      <c r="AH1317" s="24">
        <f t="shared" si="274"/>
        <v>0</v>
      </c>
    </row>
    <row r="1318" spans="1:34" x14ac:dyDescent="0.2">
      <c r="A1318" s="33">
        <f t="shared" si="264"/>
        <v>2000</v>
      </c>
      <c r="B1318" s="33">
        <f t="shared" si="265"/>
        <v>2500</v>
      </c>
      <c r="C1318" s="34" t="s">
        <v>17</v>
      </c>
      <c r="D1318" s="34" t="str">
        <f t="shared" si="266"/>
        <v>2</v>
      </c>
      <c r="E1318" s="34">
        <f t="shared" si="267"/>
        <v>5</v>
      </c>
      <c r="F1318" s="34" t="str">
        <f t="shared" si="268"/>
        <v>04</v>
      </c>
      <c r="G1318" s="34" t="str">
        <f t="shared" si="269"/>
        <v>005</v>
      </c>
      <c r="H1318" s="33" t="str">
        <f t="shared" si="270"/>
        <v>E001</v>
      </c>
      <c r="I1318" s="34">
        <f t="shared" si="271"/>
        <v>25601</v>
      </c>
      <c r="J1318" s="34">
        <f t="shared" si="262"/>
        <v>1</v>
      </c>
      <c r="K1318" s="34">
        <f t="shared" si="272"/>
        <v>1</v>
      </c>
      <c r="L1318" s="34">
        <f t="shared" si="273"/>
        <v>4</v>
      </c>
      <c r="M1318" s="34" t="s">
        <v>22</v>
      </c>
      <c r="N1318" s="30">
        <v>40060</v>
      </c>
      <c r="O1318" s="30" t="s">
        <v>55</v>
      </c>
      <c r="P1318" s="30">
        <v>57</v>
      </c>
      <c r="Q1318" s="30">
        <v>3</v>
      </c>
      <c r="R1318" s="30">
        <v>25601</v>
      </c>
      <c r="S1318" s="24">
        <f t="shared" si="263"/>
        <v>25000</v>
      </c>
      <c r="T1318" s="24">
        <v>0</v>
      </c>
      <c r="U1318" s="24">
        <v>0</v>
      </c>
      <c r="V1318" s="24">
        <v>775</v>
      </c>
      <c r="W1318" s="24">
        <v>1590</v>
      </c>
      <c r="X1318" s="24">
        <v>10000</v>
      </c>
      <c r="Y1318" s="24">
        <v>1386</v>
      </c>
      <c r="Z1318" s="24">
        <v>0</v>
      </c>
      <c r="AA1318" s="24">
        <v>0</v>
      </c>
      <c r="AB1318" s="24">
        <v>1794</v>
      </c>
      <c r="AC1318" s="24">
        <v>1386</v>
      </c>
      <c r="AD1318" s="24">
        <v>8069</v>
      </c>
      <c r="AE1318" s="24">
        <v>0</v>
      </c>
      <c r="AF1318" s="24"/>
      <c r="AG1318" s="35">
        <v>25000</v>
      </c>
      <c r="AH1318" s="24">
        <f t="shared" si="274"/>
        <v>0</v>
      </c>
    </row>
    <row r="1319" spans="1:34" x14ac:dyDescent="0.2">
      <c r="A1319" s="33">
        <f t="shared" si="264"/>
        <v>2000</v>
      </c>
      <c r="B1319" s="33">
        <f t="shared" si="265"/>
        <v>2600</v>
      </c>
      <c r="C1319" s="34" t="s">
        <v>17</v>
      </c>
      <c r="D1319" s="34" t="str">
        <f t="shared" si="266"/>
        <v>2</v>
      </c>
      <c r="E1319" s="34">
        <f t="shared" si="267"/>
        <v>5</v>
      </c>
      <c r="F1319" s="34" t="str">
        <f t="shared" si="268"/>
        <v>04</v>
      </c>
      <c r="G1319" s="34" t="str">
        <f t="shared" si="269"/>
        <v>005</v>
      </c>
      <c r="H1319" s="33" t="str">
        <f t="shared" si="270"/>
        <v>E001</v>
      </c>
      <c r="I1319" s="34">
        <f t="shared" si="271"/>
        <v>26102</v>
      </c>
      <c r="J1319" s="34">
        <f t="shared" si="262"/>
        <v>1</v>
      </c>
      <c r="K1319" s="34">
        <f t="shared" si="272"/>
        <v>1</v>
      </c>
      <c r="L1319" s="34">
        <f t="shared" si="273"/>
        <v>4</v>
      </c>
      <c r="M1319" s="34" t="s">
        <v>22</v>
      </c>
      <c r="N1319" s="30">
        <v>40060</v>
      </c>
      <c r="O1319" s="30" t="s">
        <v>55</v>
      </c>
      <c r="P1319" s="30">
        <v>57</v>
      </c>
      <c r="Q1319" s="30">
        <v>3</v>
      </c>
      <c r="R1319" s="30">
        <v>26102</v>
      </c>
      <c r="S1319" s="24">
        <f t="shared" si="263"/>
        <v>48000</v>
      </c>
      <c r="T1319" s="24">
        <v>0</v>
      </c>
      <c r="U1319" s="24">
        <v>0</v>
      </c>
      <c r="V1319" s="24">
        <v>0</v>
      </c>
      <c r="W1319" s="24">
        <v>0</v>
      </c>
      <c r="X1319" s="24">
        <v>3000</v>
      </c>
      <c r="Y1319" s="24">
        <v>5000</v>
      </c>
      <c r="Z1319" s="24">
        <v>6000</v>
      </c>
      <c r="AA1319" s="24">
        <v>8000</v>
      </c>
      <c r="AB1319" s="24">
        <v>7000</v>
      </c>
      <c r="AC1319" s="24">
        <v>7000</v>
      </c>
      <c r="AD1319" s="24">
        <v>7000</v>
      </c>
      <c r="AE1319" s="24">
        <v>5000</v>
      </c>
      <c r="AF1319" s="24"/>
      <c r="AG1319" s="35">
        <v>48000</v>
      </c>
      <c r="AH1319" s="24">
        <f t="shared" si="274"/>
        <v>0</v>
      </c>
    </row>
    <row r="1320" spans="1:34" x14ac:dyDescent="0.2">
      <c r="A1320" s="33">
        <f t="shared" si="264"/>
        <v>2000</v>
      </c>
      <c r="B1320" s="33">
        <f t="shared" si="265"/>
        <v>2900</v>
      </c>
      <c r="C1320" s="34" t="s">
        <v>17</v>
      </c>
      <c r="D1320" s="34" t="str">
        <f t="shared" si="266"/>
        <v>2</v>
      </c>
      <c r="E1320" s="34">
        <f t="shared" si="267"/>
        <v>5</v>
      </c>
      <c r="F1320" s="34" t="str">
        <f t="shared" si="268"/>
        <v>04</v>
      </c>
      <c r="G1320" s="34" t="str">
        <f t="shared" si="269"/>
        <v>005</v>
      </c>
      <c r="H1320" s="33" t="str">
        <f t="shared" si="270"/>
        <v>E001</v>
      </c>
      <c r="I1320" s="34">
        <f t="shared" si="271"/>
        <v>29101</v>
      </c>
      <c r="J1320" s="34">
        <f t="shared" si="262"/>
        <v>1</v>
      </c>
      <c r="K1320" s="34">
        <f t="shared" si="272"/>
        <v>1</v>
      </c>
      <c r="L1320" s="34">
        <f t="shared" si="273"/>
        <v>4</v>
      </c>
      <c r="M1320" s="34" t="s">
        <v>22</v>
      </c>
      <c r="N1320" s="30">
        <v>40060</v>
      </c>
      <c r="O1320" s="30" t="s">
        <v>55</v>
      </c>
      <c r="P1320" s="30">
        <v>57</v>
      </c>
      <c r="Q1320" s="30">
        <v>3</v>
      </c>
      <c r="R1320" s="30">
        <v>29101</v>
      </c>
      <c r="S1320" s="24">
        <f t="shared" si="263"/>
        <v>10000</v>
      </c>
      <c r="T1320" s="24">
        <v>0</v>
      </c>
      <c r="U1320" s="24">
        <v>0</v>
      </c>
      <c r="V1320" s="24">
        <v>0</v>
      </c>
      <c r="W1320" s="24">
        <v>0</v>
      </c>
      <c r="X1320" s="24">
        <v>5000</v>
      </c>
      <c r="Y1320" s="24">
        <v>5000</v>
      </c>
      <c r="Z1320" s="24">
        <v>0</v>
      </c>
      <c r="AA1320" s="24">
        <v>0</v>
      </c>
      <c r="AB1320" s="24">
        <v>0</v>
      </c>
      <c r="AC1320" s="24">
        <v>0</v>
      </c>
      <c r="AD1320" s="24">
        <v>0</v>
      </c>
      <c r="AE1320" s="24">
        <v>0</v>
      </c>
      <c r="AF1320" s="24"/>
      <c r="AG1320" s="35">
        <v>10000</v>
      </c>
      <c r="AH1320" s="24">
        <f t="shared" si="274"/>
        <v>0</v>
      </c>
    </row>
    <row r="1321" spans="1:34" x14ac:dyDescent="0.2">
      <c r="A1321" s="33">
        <f t="shared" si="264"/>
        <v>2000</v>
      </c>
      <c r="B1321" s="33">
        <f t="shared" si="265"/>
        <v>2900</v>
      </c>
      <c r="C1321" s="34" t="s">
        <v>17</v>
      </c>
      <c r="D1321" s="34" t="str">
        <f t="shared" si="266"/>
        <v>2</v>
      </c>
      <c r="E1321" s="34">
        <f t="shared" si="267"/>
        <v>5</v>
      </c>
      <c r="F1321" s="34" t="str">
        <f t="shared" si="268"/>
        <v>04</v>
      </c>
      <c r="G1321" s="34" t="str">
        <f t="shared" si="269"/>
        <v>005</v>
      </c>
      <c r="H1321" s="33" t="str">
        <f t="shared" si="270"/>
        <v>E001</v>
      </c>
      <c r="I1321" s="34">
        <f t="shared" si="271"/>
        <v>29601</v>
      </c>
      <c r="J1321" s="34">
        <f t="shared" si="262"/>
        <v>1</v>
      </c>
      <c r="K1321" s="34">
        <f t="shared" si="272"/>
        <v>1</v>
      </c>
      <c r="L1321" s="34">
        <f t="shared" si="273"/>
        <v>4</v>
      </c>
      <c r="M1321" s="34" t="s">
        <v>22</v>
      </c>
      <c r="N1321" s="30">
        <v>40060</v>
      </c>
      <c r="O1321" s="30" t="s">
        <v>55</v>
      </c>
      <c r="P1321" s="30">
        <v>57</v>
      </c>
      <c r="Q1321" s="30">
        <v>3</v>
      </c>
      <c r="R1321" s="30">
        <v>29601</v>
      </c>
      <c r="S1321" s="24">
        <f t="shared" si="263"/>
        <v>15000</v>
      </c>
      <c r="T1321" s="24">
        <v>0</v>
      </c>
      <c r="U1321" s="24">
        <v>0</v>
      </c>
      <c r="V1321" s="24">
        <v>0</v>
      </c>
      <c r="W1321" s="24">
        <v>0</v>
      </c>
      <c r="X1321" s="24">
        <v>0</v>
      </c>
      <c r="Y1321" s="24">
        <v>0</v>
      </c>
      <c r="Z1321" s="24">
        <v>0</v>
      </c>
      <c r="AA1321" s="24">
        <v>15000</v>
      </c>
      <c r="AB1321" s="24">
        <v>0</v>
      </c>
      <c r="AC1321" s="24">
        <v>0</v>
      </c>
      <c r="AD1321" s="24">
        <v>0</v>
      </c>
      <c r="AE1321" s="24">
        <v>0</v>
      </c>
      <c r="AF1321" s="24"/>
      <c r="AG1321" s="35">
        <v>15000</v>
      </c>
      <c r="AH1321" s="24">
        <f t="shared" si="274"/>
        <v>0</v>
      </c>
    </row>
    <row r="1322" spans="1:34" x14ac:dyDescent="0.2">
      <c r="A1322" s="33">
        <f t="shared" si="264"/>
        <v>3000</v>
      </c>
      <c r="B1322" s="33">
        <f t="shared" si="265"/>
        <v>3300</v>
      </c>
      <c r="C1322" s="34" t="s">
        <v>17</v>
      </c>
      <c r="D1322" s="34" t="str">
        <f t="shared" si="266"/>
        <v>2</v>
      </c>
      <c r="E1322" s="34">
        <f t="shared" si="267"/>
        <v>5</v>
      </c>
      <c r="F1322" s="34" t="str">
        <f t="shared" si="268"/>
        <v>04</v>
      </c>
      <c r="G1322" s="34" t="str">
        <f t="shared" si="269"/>
        <v>005</v>
      </c>
      <c r="H1322" s="33" t="str">
        <f t="shared" si="270"/>
        <v>E001</v>
      </c>
      <c r="I1322" s="34">
        <f t="shared" si="271"/>
        <v>33604</v>
      </c>
      <c r="J1322" s="34">
        <f t="shared" si="262"/>
        <v>1</v>
      </c>
      <c r="K1322" s="34">
        <f t="shared" si="272"/>
        <v>1</v>
      </c>
      <c r="L1322" s="34">
        <f t="shared" si="273"/>
        <v>4</v>
      </c>
      <c r="M1322" s="34" t="s">
        <v>22</v>
      </c>
      <c r="N1322" s="30">
        <v>40060</v>
      </c>
      <c r="O1322" s="30" t="s">
        <v>55</v>
      </c>
      <c r="P1322" s="30">
        <v>57</v>
      </c>
      <c r="Q1322" s="30">
        <v>3</v>
      </c>
      <c r="R1322" s="30">
        <v>33604</v>
      </c>
      <c r="S1322" s="24">
        <f t="shared" si="263"/>
        <v>30000</v>
      </c>
      <c r="T1322" s="24">
        <v>0</v>
      </c>
      <c r="U1322" s="24">
        <v>0</v>
      </c>
      <c r="V1322" s="24">
        <v>0</v>
      </c>
      <c r="W1322" s="24">
        <v>0</v>
      </c>
      <c r="X1322" s="24">
        <v>0</v>
      </c>
      <c r="Y1322" s="24">
        <v>10000</v>
      </c>
      <c r="Z1322" s="24">
        <v>0</v>
      </c>
      <c r="AA1322" s="24">
        <v>0</v>
      </c>
      <c r="AB1322" s="24">
        <v>10000</v>
      </c>
      <c r="AC1322" s="24">
        <v>10000</v>
      </c>
      <c r="AD1322" s="24">
        <v>0</v>
      </c>
      <c r="AE1322" s="24">
        <v>0</v>
      </c>
      <c r="AF1322" s="24"/>
      <c r="AG1322" s="35">
        <v>30000</v>
      </c>
      <c r="AH1322" s="24">
        <f t="shared" si="274"/>
        <v>0</v>
      </c>
    </row>
    <row r="1323" spans="1:34" x14ac:dyDescent="0.2">
      <c r="A1323" s="33">
        <f t="shared" si="264"/>
        <v>2000</v>
      </c>
      <c r="B1323" s="33">
        <f t="shared" si="265"/>
        <v>2600</v>
      </c>
      <c r="C1323" s="34" t="s">
        <v>17</v>
      </c>
      <c r="D1323" s="34" t="str">
        <f t="shared" si="266"/>
        <v>2</v>
      </c>
      <c r="E1323" s="34">
        <f t="shared" si="267"/>
        <v>5</v>
      </c>
      <c r="F1323" s="34" t="str">
        <f t="shared" si="268"/>
        <v>04</v>
      </c>
      <c r="G1323" s="34" t="str">
        <f t="shared" si="269"/>
        <v>005</v>
      </c>
      <c r="H1323" s="33" t="str">
        <f t="shared" si="270"/>
        <v>E001</v>
      </c>
      <c r="I1323" s="34">
        <f t="shared" si="271"/>
        <v>26102</v>
      </c>
      <c r="J1323" s="34">
        <f t="shared" si="262"/>
        <v>1</v>
      </c>
      <c r="K1323" s="34">
        <f t="shared" si="272"/>
        <v>1</v>
      </c>
      <c r="L1323" s="34">
        <f t="shared" si="273"/>
        <v>4</v>
      </c>
      <c r="M1323" s="34" t="s">
        <v>22</v>
      </c>
      <c r="N1323" s="30">
        <v>40060</v>
      </c>
      <c r="O1323" s="30" t="s">
        <v>55</v>
      </c>
      <c r="P1323" s="30">
        <v>57</v>
      </c>
      <c r="Q1323" s="30">
        <v>8</v>
      </c>
      <c r="R1323" s="30">
        <v>26102</v>
      </c>
      <c r="S1323" s="24">
        <f t="shared" si="263"/>
        <v>772000</v>
      </c>
      <c r="T1323" s="24"/>
      <c r="U1323" s="24">
        <v>50000</v>
      </c>
      <c r="V1323" s="24">
        <v>55000</v>
      </c>
      <c r="W1323" s="24">
        <v>70000</v>
      </c>
      <c r="X1323" s="24">
        <v>67000</v>
      </c>
      <c r="Y1323" s="24">
        <v>70000</v>
      </c>
      <c r="Z1323" s="24">
        <v>70000</v>
      </c>
      <c r="AA1323" s="24">
        <v>69004.52</v>
      </c>
      <c r="AB1323" s="24">
        <v>65000</v>
      </c>
      <c r="AC1323" s="24">
        <v>70000</v>
      </c>
      <c r="AD1323" s="24">
        <v>65000</v>
      </c>
      <c r="AE1323" s="24">
        <v>120995.48</v>
      </c>
      <c r="AF1323" s="24"/>
      <c r="AG1323" s="35">
        <v>772000</v>
      </c>
      <c r="AH1323" s="24">
        <f t="shared" si="274"/>
        <v>0</v>
      </c>
    </row>
    <row r="1324" spans="1:34" x14ac:dyDescent="0.2">
      <c r="A1324" s="33">
        <f t="shared" si="264"/>
        <v>3000</v>
      </c>
      <c r="B1324" s="33">
        <f t="shared" si="265"/>
        <v>3100</v>
      </c>
      <c r="C1324" s="34" t="s">
        <v>17</v>
      </c>
      <c r="D1324" s="34" t="str">
        <f t="shared" si="266"/>
        <v>2</v>
      </c>
      <c r="E1324" s="34">
        <f t="shared" si="267"/>
        <v>5</v>
      </c>
      <c r="F1324" s="34" t="str">
        <f t="shared" si="268"/>
        <v>04</v>
      </c>
      <c r="G1324" s="34" t="str">
        <f t="shared" si="269"/>
        <v>005</v>
      </c>
      <c r="H1324" s="33" t="str">
        <f t="shared" si="270"/>
        <v>E001</v>
      </c>
      <c r="I1324" s="34">
        <f t="shared" si="271"/>
        <v>31401</v>
      </c>
      <c r="J1324" s="34">
        <f t="shared" si="262"/>
        <v>1</v>
      </c>
      <c r="K1324" s="34">
        <f t="shared" si="272"/>
        <v>1</v>
      </c>
      <c r="L1324" s="34">
        <f t="shared" si="273"/>
        <v>4</v>
      </c>
      <c r="M1324" s="34" t="s">
        <v>22</v>
      </c>
      <c r="N1324" s="30">
        <v>40060</v>
      </c>
      <c r="O1324" s="30" t="s">
        <v>55</v>
      </c>
      <c r="P1324" s="30">
        <v>57</v>
      </c>
      <c r="Q1324" s="30">
        <v>8</v>
      </c>
      <c r="R1324" s="30">
        <v>31401</v>
      </c>
      <c r="S1324" s="24">
        <f t="shared" si="263"/>
        <v>240000</v>
      </c>
      <c r="T1324" s="24"/>
      <c r="U1324" s="24">
        <v>20000</v>
      </c>
      <c r="V1324" s="24">
        <v>20000</v>
      </c>
      <c r="W1324" s="24">
        <v>20000</v>
      </c>
      <c r="X1324" s="24">
        <v>20000</v>
      </c>
      <c r="Y1324" s="24">
        <v>20000</v>
      </c>
      <c r="Z1324" s="24">
        <v>20000</v>
      </c>
      <c r="AA1324" s="24">
        <v>20000</v>
      </c>
      <c r="AB1324" s="24">
        <v>20000</v>
      </c>
      <c r="AC1324" s="24">
        <v>20000</v>
      </c>
      <c r="AD1324" s="24">
        <v>20000</v>
      </c>
      <c r="AE1324" s="24">
        <v>40000</v>
      </c>
      <c r="AF1324" s="24"/>
      <c r="AG1324" s="35">
        <v>240000</v>
      </c>
      <c r="AH1324" s="24">
        <f t="shared" si="274"/>
        <v>0</v>
      </c>
    </row>
    <row r="1325" spans="1:34" x14ac:dyDescent="0.2">
      <c r="A1325" s="33">
        <f t="shared" si="264"/>
        <v>3000</v>
      </c>
      <c r="B1325" s="33">
        <f t="shared" si="265"/>
        <v>3200</v>
      </c>
      <c r="C1325" s="34" t="s">
        <v>17</v>
      </c>
      <c r="D1325" s="34" t="str">
        <f t="shared" si="266"/>
        <v>2</v>
      </c>
      <c r="E1325" s="34">
        <f t="shared" si="267"/>
        <v>5</v>
      </c>
      <c r="F1325" s="34" t="str">
        <f t="shared" si="268"/>
        <v>04</v>
      </c>
      <c r="G1325" s="34" t="str">
        <f t="shared" si="269"/>
        <v>005</v>
      </c>
      <c r="H1325" s="33" t="str">
        <f t="shared" si="270"/>
        <v>E001</v>
      </c>
      <c r="I1325" s="34">
        <f t="shared" si="271"/>
        <v>32301</v>
      </c>
      <c r="J1325" s="34">
        <f t="shared" si="262"/>
        <v>1</v>
      </c>
      <c r="K1325" s="34">
        <f t="shared" si="272"/>
        <v>1</v>
      </c>
      <c r="L1325" s="34">
        <f t="shared" si="273"/>
        <v>4</v>
      </c>
      <c r="M1325" s="34" t="s">
        <v>22</v>
      </c>
      <c r="N1325" s="30">
        <v>40060</v>
      </c>
      <c r="O1325" s="30" t="s">
        <v>55</v>
      </c>
      <c r="P1325" s="30">
        <v>57</v>
      </c>
      <c r="Q1325" s="30">
        <v>8</v>
      </c>
      <c r="R1325" s="30">
        <v>32301</v>
      </c>
      <c r="S1325" s="24">
        <f t="shared" si="263"/>
        <v>117117.17</v>
      </c>
      <c r="T1325" s="24"/>
      <c r="U1325" s="24">
        <v>9759</v>
      </c>
      <c r="V1325" s="24">
        <v>9759</v>
      </c>
      <c r="W1325" s="24">
        <v>9759</v>
      </c>
      <c r="X1325" s="24">
        <v>9759</v>
      </c>
      <c r="Y1325" s="24">
        <v>9759</v>
      </c>
      <c r="Z1325" s="24">
        <v>9759</v>
      </c>
      <c r="AA1325" s="24">
        <v>9759</v>
      </c>
      <c r="AB1325" s="24">
        <v>9759</v>
      </c>
      <c r="AC1325" s="24">
        <v>9759</v>
      </c>
      <c r="AD1325" s="24">
        <v>9759</v>
      </c>
      <c r="AE1325" s="24">
        <v>19527.169999999998</v>
      </c>
      <c r="AF1325" s="24"/>
      <c r="AG1325" s="35">
        <v>117117.17</v>
      </c>
      <c r="AH1325" s="24">
        <f t="shared" si="274"/>
        <v>0</v>
      </c>
    </row>
    <row r="1326" spans="1:34" x14ac:dyDescent="0.2">
      <c r="A1326" s="33">
        <f t="shared" si="264"/>
        <v>3000</v>
      </c>
      <c r="B1326" s="33">
        <f t="shared" si="265"/>
        <v>3200</v>
      </c>
      <c r="C1326" s="34" t="s">
        <v>17</v>
      </c>
      <c r="D1326" s="34" t="str">
        <f t="shared" si="266"/>
        <v>2</v>
      </c>
      <c r="E1326" s="34">
        <f t="shared" si="267"/>
        <v>5</v>
      </c>
      <c r="F1326" s="34" t="str">
        <f t="shared" si="268"/>
        <v>04</v>
      </c>
      <c r="G1326" s="34" t="str">
        <f t="shared" si="269"/>
        <v>005</v>
      </c>
      <c r="H1326" s="33" t="str">
        <f t="shared" si="270"/>
        <v>E001</v>
      </c>
      <c r="I1326" s="34">
        <f t="shared" si="271"/>
        <v>32505</v>
      </c>
      <c r="J1326" s="34">
        <f t="shared" si="262"/>
        <v>1</v>
      </c>
      <c r="K1326" s="34">
        <f t="shared" si="272"/>
        <v>1</v>
      </c>
      <c r="L1326" s="34">
        <f t="shared" si="273"/>
        <v>4</v>
      </c>
      <c r="M1326" s="34" t="s">
        <v>22</v>
      </c>
      <c r="N1326" s="30">
        <v>40060</v>
      </c>
      <c r="O1326" s="30" t="s">
        <v>55</v>
      </c>
      <c r="P1326" s="30">
        <v>57</v>
      </c>
      <c r="Q1326" s="30">
        <v>8</v>
      </c>
      <c r="R1326" s="30">
        <v>32505</v>
      </c>
      <c r="S1326" s="24">
        <f t="shared" si="263"/>
        <v>356032.7</v>
      </c>
      <c r="T1326" s="24">
        <v>0</v>
      </c>
      <c r="U1326" s="24">
        <v>29669</v>
      </c>
      <c r="V1326" s="24">
        <v>29669</v>
      </c>
      <c r="W1326" s="24">
        <v>29669</v>
      </c>
      <c r="X1326" s="24">
        <v>29669</v>
      </c>
      <c r="Y1326" s="24">
        <v>29669</v>
      </c>
      <c r="Z1326" s="24">
        <v>29669</v>
      </c>
      <c r="AA1326" s="24">
        <v>29669</v>
      </c>
      <c r="AB1326" s="24">
        <v>29669</v>
      </c>
      <c r="AC1326" s="24">
        <v>29669</v>
      </c>
      <c r="AD1326" s="24">
        <v>29669</v>
      </c>
      <c r="AE1326" s="24">
        <v>59342.700000000012</v>
      </c>
      <c r="AF1326" s="24"/>
      <c r="AG1326" s="35">
        <v>356032.7</v>
      </c>
      <c r="AH1326" s="24">
        <f t="shared" si="274"/>
        <v>0</v>
      </c>
    </row>
    <row r="1327" spans="1:34" x14ac:dyDescent="0.2">
      <c r="A1327" s="33">
        <f t="shared" si="264"/>
        <v>3000</v>
      </c>
      <c r="B1327" s="33">
        <f t="shared" si="265"/>
        <v>3300</v>
      </c>
      <c r="C1327" s="34" t="s">
        <v>17</v>
      </c>
      <c r="D1327" s="34" t="str">
        <f t="shared" si="266"/>
        <v>2</v>
      </c>
      <c r="E1327" s="34">
        <f t="shared" si="267"/>
        <v>5</v>
      </c>
      <c r="F1327" s="34" t="str">
        <f t="shared" si="268"/>
        <v>04</v>
      </c>
      <c r="G1327" s="34" t="str">
        <f t="shared" si="269"/>
        <v>005</v>
      </c>
      <c r="H1327" s="33" t="str">
        <f t="shared" si="270"/>
        <v>E001</v>
      </c>
      <c r="I1327" s="34">
        <f t="shared" si="271"/>
        <v>33801</v>
      </c>
      <c r="J1327" s="34">
        <f t="shared" si="262"/>
        <v>1</v>
      </c>
      <c r="K1327" s="34">
        <f t="shared" si="272"/>
        <v>1</v>
      </c>
      <c r="L1327" s="34">
        <f t="shared" si="273"/>
        <v>4</v>
      </c>
      <c r="M1327" s="34" t="s">
        <v>22</v>
      </c>
      <c r="N1327" s="30">
        <v>40060</v>
      </c>
      <c r="O1327" s="30" t="s">
        <v>55</v>
      </c>
      <c r="P1327" s="30">
        <v>57</v>
      </c>
      <c r="Q1327" s="30">
        <v>8</v>
      </c>
      <c r="R1327" s="30">
        <v>33801</v>
      </c>
      <c r="S1327" s="24">
        <f t="shared" si="263"/>
        <v>1468378</v>
      </c>
      <c r="T1327" s="24"/>
      <c r="U1327" s="24">
        <v>122364.83</v>
      </c>
      <c r="V1327" s="24">
        <v>122364.83</v>
      </c>
      <c r="W1327" s="24">
        <v>122364.83</v>
      </c>
      <c r="X1327" s="24">
        <v>122364.83</v>
      </c>
      <c r="Y1327" s="24">
        <v>122364.83</v>
      </c>
      <c r="Z1327" s="24">
        <v>122364.83</v>
      </c>
      <c r="AA1327" s="24">
        <v>122364.83</v>
      </c>
      <c r="AB1327" s="24">
        <v>122364.83</v>
      </c>
      <c r="AC1327" s="24">
        <v>122364.83</v>
      </c>
      <c r="AD1327" s="24">
        <v>122364.83</v>
      </c>
      <c r="AE1327" s="24">
        <v>244729.7</v>
      </c>
      <c r="AF1327" s="24"/>
      <c r="AG1327" s="35">
        <v>1468378</v>
      </c>
      <c r="AH1327" s="24">
        <f t="shared" si="274"/>
        <v>0</v>
      </c>
    </row>
    <row r="1328" spans="1:34" x14ac:dyDescent="0.2">
      <c r="AE1328" s="31">
        <v>0</v>
      </c>
    </row>
    <row r="1329" spans="22:24" x14ac:dyDescent="0.2">
      <c r="V1329" s="59">
        <v>0</v>
      </c>
    </row>
    <row r="1330" spans="22:24" x14ac:dyDescent="0.2">
      <c r="X1330" s="59"/>
    </row>
  </sheetData>
  <autoFilter ref="A2:AH1329"/>
  <sortState ref="N3:AH1327">
    <sortCondition ref="N3:N1327"/>
    <sortCondition ref="O3:O1327"/>
    <sortCondition ref="P3:P1327"/>
    <sortCondition ref="Q3:Q1327"/>
    <sortCondition ref="R3:R1327"/>
  </sortState>
  <conditionalFormatting sqref="S1066:AE132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M3 M4:M13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C1" zoomScale="130" zoomScaleNormal="130" workbookViewId="0">
      <selection activeCell="I7" sqref="I7"/>
    </sheetView>
  </sheetViews>
  <sheetFormatPr baseColWidth="10" defaultColWidth="20.75" defaultRowHeight="15" x14ac:dyDescent="0.25"/>
  <cols>
    <col min="1" max="1" width="23" style="1" bestFit="1" customWidth="1"/>
    <col min="2" max="4" width="14.125" style="1" bestFit="1" customWidth="1"/>
    <col min="5" max="5" width="14.25" style="1" customWidth="1"/>
    <col min="6" max="6" width="14.125" style="5" bestFit="1" customWidth="1"/>
    <col min="7" max="16384" width="20.75" style="1"/>
  </cols>
  <sheetData>
    <row r="1" spans="1:8" x14ac:dyDescent="0.25">
      <c r="A1" s="74" t="s">
        <v>60</v>
      </c>
      <c r="B1" s="74"/>
      <c r="C1" s="74"/>
      <c r="D1" s="74"/>
      <c r="E1" s="74"/>
      <c r="F1" s="74"/>
      <c r="G1" s="42"/>
      <c r="H1" s="42"/>
    </row>
    <row r="2" spans="1:8" s="2" customFormat="1" x14ac:dyDescent="0.25">
      <c r="A2" s="71" t="s">
        <v>61</v>
      </c>
      <c r="B2" s="71">
        <v>2022</v>
      </c>
      <c r="C2" s="71"/>
      <c r="D2" s="72">
        <v>2023</v>
      </c>
      <c r="E2" s="72"/>
      <c r="F2" s="73" t="s">
        <v>62</v>
      </c>
      <c r="G2" s="43"/>
      <c r="H2" s="43"/>
    </row>
    <row r="3" spans="1:8" s="2" customFormat="1" ht="17.25" x14ac:dyDescent="0.25">
      <c r="A3" s="71"/>
      <c r="B3" s="44" t="s">
        <v>63</v>
      </c>
      <c r="C3" s="44" t="s">
        <v>64</v>
      </c>
      <c r="D3" s="44" t="s">
        <v>65</v>
      </c>
      <c r="E3" s="44" t="s">
        <v>66</v>
      </c>
      <c r="F3" s="73"/>
      <c r="G3" s="43"/>
      <c r="H3" s="43"/>
    </row>
    <row r="4" spans="1:8" x14ac:dyDescent="0.25">
      <c r="A4" s="45" t="s">
        <v>67</v>
      </c>
      <c r="B4" s="46">
        <v>79418050.870000005</v>
      </c>
      <c r="C4" s="46">
        <v>81375716.520000011</v>
      </c>
      <c r="D4" s="46">
        <v>88967687.879999995</v>
      </c>
      <c r="E4" s="46">
        <v>88967687.879999995</v>
      </c>
      <c r="F4" s="47">
        <f t="shared" ref="F4:F10" si="0">(E4-C4)/C4</f>
        <v>9.3295293542934005E-2</v>
      </c>
      <c r="G4" s="42">
        <v>90853710.320000008</v>
      </c>
      <c r="H4" s="48">
        <f>+E4-G4</f>
        <v>-1886022.4400000125</v>
      </c>
    </row>
    <row r="5" spans="1:8" x14ac:dyDescent="0.25">
      <c r="A5" s="49" t="s">
        <v>68</v>
      </c>
      <c r="B5" s="46">
        <v>28510071.830000006</v>
      </c>
      <c r="C5" s="46">
        <v>26595975.819999997</v>
      </c>
      <c r="D5" s="46">
        <v>28562198.249999996</v>
      </c>
      <c r="E5" s="46">
        <v>28562198.249999996</v>
      </c>
      <c r="F5" s="47">
        <f t="shared" si="0"/>
        <v>7.3929320860692524E-2</v>
      </c>
      <c r="G5" s="42">
        <v>28562198.239999995</v>
      </c>
      <c r="H5" s="48">
        <f t="shared" ref="H5:H11" si="1">+E5-G5</f>
        <v>1.0000001639127731E-2</v>
      </c>
    </row>
    <row r="6" spans="1:8" x14ac:dyDescent="0.25">
      <c r="A6" s="50" t="s">
        <v>69</v>
      </c>
      <c r="B6" s="46">
        <v>15262882.93</v>
      </c>
      <c r="C6" s="46">
        <v>12887543.609999999</v>
      </c>
      <c r="D6" s="46">
        <v>14623203.820000004</v>
      </c>
      <c r="E6" s="46">
        <v>14623203.820000004</v>
      </c>
      <c r="F6" s="47">
        <f t="shared" si="0"/>
        <v>0.13467734911509679</v>
      </c>
      <c r="G6" s="42">
        <v>14623203.800000001</v>
      </c>
      <c r="H6" s="48">
        <f t="shared" si="1"/>
        <v>2.0000003278255463E-2</v>
      </c>
    </row>
    <row r="7" spans="1:8" x14ac:dyDescent="0.25">
      <c r="A7" s="51" t="s">
        <v>70</v>
      </c>
      <c r="B7" s="46">
        <v>16891692.359999999</v>
      </c>
      <c r="C7" s="46">
        <v>15959537.369999999</v>
      </c>
      <c r="D7" s="46">
        <v>18218573.440000005</v>
      </c>
      <c r="E7" s="46">
        <v>18218573.440000005</v>
      </c>
      <c r="F7" s="47">
        <f t="shared" si="0"/>
        <v>0.14154771642982819</v>
      </c>
      <c r="G7" s="42">
        <v>18218573.370000001</v>
      </c>
      <c r="H7" s="48">
        <f t="shared" si="1"/>
        <v>7.0000004023313522E-2</v>
      </c>
    </row>
    <row r="8" spans="1:8" x14ac:dyDescent="0.25">
      <c r="A8" s="52" t="s">
        <v>71</v>
      </c>
      <c r="B8" s="46">
        <v>14714570.74</v>
      </c>
      <c r="C8" s="46">
        <v>14408815.130000001</v>
      </c>
      <c r="D8" s="46">
        <v>15585233.710000003</v>
      </c>
      <c r="E8" s="46">
        <v>15585233.710000003</v>
      </c>
      <c r="F8" s="47">
        <f t="shared" si="0"/>
        <v>8.1645754309848093E-2</v>
      </c>
      <c r="G8" s="42">
        <v>15585233.520000001</v>
      </c>
      <c r="H8" s="48">
        <f t="shared" si="1"/>
        <v>0.19000000134110451</v>
      </c>
    </row>
    <row r="9" spans="1:8" x14ac:dyDescent="0.25">
      <c r="A9" s="53" t="s">
        <v>72</v>
      </c>
      <c r="B9" s="46">
        <v>16315952.669999998</v>
      </c>
      <c r="C9" s="46">
        <v>16294812.109999996</v>
      </c>
      <c r="D9" s="46">
        <v>15973017.689999999</v>
      </c>
      <c r="E9" s="46">
        <v>15973017.689999999</v>
      </c>
      <c r="F9" s="47">
        <f t="shared" si="0"/>
        <v>-1.9748274348159775E-2</v>
      </c>
      <c r="G9" s="42">
        <v>15973017.689999998</v>
      </c>
      <c r="H9" s="48">
        <f t="shared" si="1"/>
        <v>0</v>
      </c>
    </row>
    <row r="10" spans="1:8" x14ac:dyDescent="0.25">
      <c r="A10" s="3" t="s">
        <v>73</v>
      </c>
      <c r="B10" s="46">
        <v>17764697.75</v>
      </c>
      <c r="C10" s="46">
        <v>17896730.490000002</v>
      </c>
      <c r="D10" s="46">
        <v>17937287.520000003</v>
      </c>
      <c r="E10" s="46">
        <v>17937287.520000003</v>
      </c>
      <c r="F10" s="47">
        <f t="shared" si="0"/>
        <v>2.2661697913293651E-3</v>
      </c>
      <c r="G10" s="42">
        <v>17937287.520000003</v>
      </c>
      <c r="H10" s="48">
        <f t="shared" si="1"/>
        <v>0</v>
      </c>
    </row>
    <row r="11" spans="1:8" x14ac:dyDescent="0.25">
      <c r="A11" s="54" t="s">
        <v>74</v>
      </c>
      <c r="B11" s="55">
        <f>SUM(B4:B10)</f>
        <v>188877919.15000001</v>
      </c>
      <c r="C11" s="55">
        <f>SUM(C4:C10)</f>
        <v>185419131.04999998</v>
      </c>
      <c r="D11" s="55">
        <f>SUM(D4:D10)</f>
        <v>199867202.31000003</v>
      </c>
      <c r="E11" s="55">
        <f>SUM(E4:E10)</f>
        <v>199867202.31000003</v>
      </c>
      <c r="F11" s="47">
        <f>(E11-C11)/C11</f>
        <v>7.7921146422070084E-2</v>
      </c>
      <c r="G11" s="42"/>
      <c r="H11" s="48">
        <f t="shared" si="1"/>
        <v>199867202.31000003</v>
      </c>
    </row>
    <row r="13" spans="1:8" s="6" customFormat="1" ht="11.25" x14ac:dyDescent="0.2">
      <c r="A13" s="6" t="s">
        <v>75</v>
      </c>
      <c r="F13" s="7"/>
    </row>
    <row r="14" spans="1:8" s="6" customFormat="1" ht="11.25" x14ac:dyDescent="0.2">
      <c r="A14" s="6" t="s">
        <v>76</v>
      </c>
      <c r="F14" s="7"/>
    </row>
    <row r="15" spans="1:8" s="4" customFormat="1" x14ac:dyDescent="0.25">
      <c r="A15" s="56"/>
      <c r="B15" s="57">
        <v>694178917</v>
      </c>
      <c r="C15" s="57">
        <v>294016653.25999999</v>
      </c>
      <c r="D15" s="57">
        <v>708062491.96999979</v>
      </c>
      <c r="E15" s="57">
        <v>708062491.96999979</v>
      </c>
      <c r="F15" s="58"/>
      <c r="G15" s="56"/>
      <c r="H15" s="56"/>
    </row>
  </sheetData>
  <mergeCells count="5">
    <mergeCell ref="A2:A3"/>
    <mergeCell ref="B2:C2"/>
    <mergeCell ref="D2:E2"/>
    <mergeCell ref="F2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TECHO</vt:lpstr>
      <vt:lpstr>ANALITICO</vt:lpstr>
      <vt:lpstr>RESUMEN POR UBPP</vt:lpstr>
      <vt:lpstr>TECHO!Área_de_impresión</vt:lpstr>
      <vt:lpstr>TECHO!Títulos_a_imprimir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Ramirez</dc:creator>
  <cp:keywords/>
  <dc:description/>
  <cp:lastModifiedBy>T. Bedolla Cabrera</cp:lastModifiedBy>
  <cp:revision/>
  <cp:lastPrinted>2023-01-06T04:54:50Z</cp:lastPrinted>
  <dcterms:created xsi:type="dcterms:W3CDTF">2020-06-30T22:43:06Z</dcterms:created>
  <dcterms:modified xsi:type="dcterms:W3CDTF">2023-01-06T17:54:13Z</dcterms:modified>
  <cp:category/>
  <cp:contentStatus/>
</cp:coreProperties>
</file>